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8" i="1" l="1"/>
  <c r="G88" i="1"/>
  <c r="F88" i="1"/>
  <c r="F94" i="1"/>
  <c r="F86" i="1"/>
  <c r="G83" i="1"/>
  <c r="F83" i="1"/>
  <c r="D86" i="1"/>
  <c r="D94" i="1"/>
  <c r="D83" i="1"/>
  <c r="E86" i="1"/>
  <c r="E88" i="1"/>
  <c r="E83" i="1"/>
  <c r="E9" i="1" l="1"/>
  <c r="E98" i="1"/>
  <c r="E64" i="1"/>
  <c r="E48" i="1"/>
  <c r="E43" i="1"/>
  <c r="E37" i="1" l="1"/>
  <c r="F98" i="1"/>
  <c r="G98" i="1"/>
  <c r="H98" i="1"/>
  <c r="D98" i="1"/>
  <c r="F48" i="1"/>
  <c r="G48" i="1"/>
  <c r="H48" i="1"/>
  <c r="D48" i="1"/>
  <c r="F43" i="1"/>
  <c r="G43" i="1"/>
  <c r="H43" i="1"/>
  <c r="D43" i="1"/>
  <c r="E39" i="1"/>
  <c r="F39" i="1"/>
  <c r="G39" i="1"/>
  <c r="H39" i="1"/>
  <c r="D39" i="1"/>
  <c r="D37" i="1"/>
  <c r="E31" i="1"/>
  <c r="F31" i="1"/>
  <c r="G31" i="1"/>
  <c r="H31" i="1"/>
  <c r="D31" i="1"/>
  <c r="E28" i="1"/>
  <c r="F28" i="1"/>
  <c r="G28" i="1"/>
  <c r="H28" i="1"/>
  <c r="D28" i="1"/>
  <c r="F64" i="1" l="1"/>
  <c r="G64" i="1"/>
  <c r="H64" i="1"/>
  <c r="D64" i="1"/>
  <c r="F37" i="1" l="1"/>
  <c r="G37" i="1"/>
  <c r="H37" i="1"/>
  <c r="E24" i="1"/>
  <c r="F24" i="1"/>
  <c r="G24" i="1"/>
  <c r="H24" i="1"/>
  <c r="D24" i="1"/>
  <c r="E20" i="1"/>
  <c r="F20" i="1"/>
  <c r="G20" i="1"/>
  <c r="H20" i="1"/>
  <c r="D20" i="1"/>
  <c r="E16" i="1"/>
  <c r="F16" i="1"/>
  <c r="G16" i="1"/>
  <c r="H16" i="1"/>
  <c r="D16" i="1"/>
  <c r="F9" i="1"/>
  <c r="G9" i="1"/>
  <c r="H9" i="1"/>
  <c r="D9" i="1"/>
  <c r="G8" i="1" l="1"/>
  <c r="G108" i="1" s="1"/>
  <c r="E8" i="1"/>
  <c r="E108" i="1" s="1"/>
  <c r="H8" i="1"/>
  <c r="H108" i="1" s="1"/>
  <c r="F8" i="1"/>
  <c r="F108" i="1" s="1"/>
  <c r="D8" i="1"/>
  <c r="D108" i="1" s="1"/>
  <c r="H67" i="1"/>
  <c r="H66" i="1" s="1"/>
  <c r="G67" i="1"/>
  <c r="G66" i="1" s="1"/>
  <c r="G105" i="1" s="1"/>
  <c r="E67" i="1"/>
  <c r="E66" i="1" s="1"/>
  <c r="H105" i="1" l="1"/>
  <c r="E105" i="1"/>
  <c r="D67" i="1"/>
  <c r="D66" i="1" s="1"/>
  <c r="D105" i="1" s="1"/>
  <c r="F67" i="1"/>
  <c r="F66" i="1" s="1"/>
  <c r="F105" i="1" s="1"/>
</calcChain>
</file>

<file path=xl/sharedStrings.xml><?xml version="1.0" encoding="utf-8"?>
<sst xmlns="http://schemas.openxmlformats.org/spreadsheetml/2006/main" count="291" uniqueCount="210">
  <si>
    <t>РЕЕСТР</t>
  </si>
  <si>
    <t xml:space="preserve">Наименование главного администратора доходов бюджета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</si>
  <si>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</si>
  <si>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</si>
  <si>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Управление ветеринарии  Курганской области (005)</t>
  </si>
  <si>
    <t>Финансовое управление Администрации Каргапольского района (900)</t>
  </si>
  <si>
    <t>Дотации бюджетам муниципальных районов на выравнивание бюджетной обеспеченности</t>
  </si>
  <si>
    <t>Финансовое управление Курганской области (090)</t>
  </si>
  <si>
    <t>Дотации бюджетам муниципальных районов на поддержку мер по обеспечению сбалансированности бюджетов</t>
  </si>
  <si>
    <t>Департамент строительства, госэкспертизы и жилищно-коммунального хозяйства  Курганской области (133)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</si>
  <si>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</si>
  <si>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обеспечение развития и укрепления материально- технической базы домов культуры в населенных пунктах с числом жителей до 50 тысяч человек</t>
  </si>
  <si>
    <t>Управление культуры Курганской области (017)</t>
  </si>
  <si>
    <t>Департамент образования и науки Курганской области (075)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</si>
  <si>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</si>
  <si>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</si>
  <si>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</si>
  <si>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</si>
  <si>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</si>
  <si>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Правительство Курганской области (002)</t>
  </si>
  <si>
    <t>Главное управление социальной защиты населения Курганской области (148)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</si>
  <si>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</si>
  <si>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государственную регистрацию актов гражданского состояния</t>
  </si>
  <si>
    <t>Управление записи актов гражданского состояния Курганской области (007)</t>
  </si>
  <si>
    <t>Прочие субвенции бюджетам муниципальных районов</t>
  </si>
  <si>
    <t>9002025169050000150</t>
  </si>
  <si>
    <t>Субсидии бюджетам муниципальных районов на обновление материально-технической базы формирования у обучающихся современных технологических и гуманитарных навыков</t>
  </si>
  <si>
    <t>Комитет по делам архивов Курганской области (134)</t>
  </si>
  <si>
    <t>Прочие межбюджетные трансферты, передаваемые бюджетам муниципальных районов</t>
  </si>
  <si>
    <t>90020225210050000150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</si>
  <si>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</si>
  <si>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</si>
  <si>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</si>
  <si>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</si>
  <si>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БЕЗВОЗМЕЗДНЫЕ ПОСТУПЛЕНИЯ ОТ ДРУГИХ БЮДЖЕТОВ БЮДЖЕТНОЙ СИСТЕМЫ РОССИЙСКОЙ ФЕДЕРАЦИИ</t>
  </si>
  <si>
    <t>Департамент физической культуры и спорта Курганской области (164)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</si>
  <si>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</si>
  <si>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</si>
  <si>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</si>
  <si>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</si>
  <si>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</si>
  <si>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</si>
  <si>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</si>
  <si>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</si>
  <si>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</si>
  <si>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источников доходов бюджета Каргапольского муниципального округа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</si>
  <si>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</si>
  <si>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</si>
  <si>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</si>
  <si>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Федеральное агенство по рыболовству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</si>
  <si>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</si>
  <si>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</si>
  <si>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</si>
  <si>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</si>
  <si>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</si>
  <si>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</si>
  <si>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</si>
  <si>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Прочие безвозмездные поступления в бюджеты муниципальных округов</t>
  </si>
  <si>
    <t>Показатели прогноза доходов бюджета</t>
  </si>
  <si>
    <t>(тыс.руб.)</t>
  </si>
  <si>
    <t>Наименование кода классификации доходов бюджета</t>
  </si>
  <si>
    <t>Код классификации доходов бюджета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</si>
  <si>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</si>
  <si>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</si>
  <si>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</si>
  <si>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</si>
  <si>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182 1 01 02010 01 0000 110</t>
  </si>
  <si>
    <t>Управление Федеральной налоговой службы по Курганской области</t>
  </si>
  <si>
    <t>на 2024 год</t>
  </si>
  <si>
    <t>на 2025 год</t>
  </si>
  <si>
    <t>182 1 01 02020 01 0000 110</t>
  </si>
  <si>
    <t>182 1 01 02030 01 0000 110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</si>
  <si>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</si>
  <si>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</si>
  <si>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</si>
  <si>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</si>
  <si>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</si>
  <si>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</si>
  <si>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</si>
  <si>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</si>
  <si>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182 1 05 02000 02 0000 110</t>
  </si>
  <si>
    <t>182 1 05 03000 01 0000 110</t>
  </si>
  <si>
    <t>182 1 05 04000 02 0000 110</t>
  </si>
  <si>
    <t>Налог, взимаемый в связи с применением патентной системы налогообложения</t>
  </si>
  <si>
    <t>000 1 08 00000 00 0000 000</t>
  </si>
  <si>
    <t>ГОСУДАРСТВЕННАЯ ПОШЛИНА</t>
  </si>
  <si>
    <t>182 1 08 03000 01 0000 110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</si>
  <si>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</si>
  <si>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</si>
  <si>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700 1 08 07000 01 0000 110</t>
  </si>
  <si>
    <t xml:space="preserve">Администрация Каргапольского муниципального округа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</si>
  <si>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</si>
  <si>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</si>
  <si>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</si>
  <si>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705 1 11 05010 00 0000 120</t>
  </si>
  <si>
    <t>Комитет по управлению муниципальным имуществом Администрации Каргапольского муниципального округа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</si>
  <si>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</si>
  <si>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705 1 11 05020 00 0000 120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</si>
  <si>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</si>
  <si>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705 1 11 05030 00 0000 120</t>
  </si>
  <si>
    <t>705 1 11 05070 00 0000 120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</si>
  <si>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</si>
  <si>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</si>
  <si>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705 1 11 09040 00 0000 120</t>
  </si>
  <si>
    <t>000 1 12 00000 00 0000 000</t>
  </si>
  <si>
    <t>ПЛАТЕЖИ ПРИ ПОЛЬЗОВАНИИ ПРИРОДНЫМИ РЕСУРСАМИ</t>
  </si>
  <si>
    <t>048 1 12 01000 01 0000 120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</si>
  <si>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</si>
  <si>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</si>
  <si>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 xml:space="preserve">Уральское межрегиональное управление Федеральной службы в сфере природопользования </t>
  </si>
  <si>
    <t>000 1 13 00000 00 0000 000</t>
  </si>
  <si>
    <t>Доходы от оказания платных услуг (работ)</t>
  </si>
  <si>
    <t>702 1 13 01000 00 0000 130</t>
  </si>
  <si>
    <t xml:space="preserve">Отдел культуры Администрации Каргапольского муниципального округа </t>
  </si>
  <si>
    <t>703 1 13 01000 00 0000 130</t>
  </si>
  <si>
    <t xml:space="preserve">Управление образования Администрации Каргапольского муниципального округа </t>
  </si>
  <si>
    <t>700 1 13 02000 00 0000 130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</si>
  <si>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</si>
  <si>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</si>
  <si>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</si>
  <si>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</si>
  <si>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</si>
  <si>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011 1 16 01050 01 0000 140</t>
  </si>
  <si>
    <t xml:space="preserve">Управление по обеспечению деятельности мировых судей в Курганской области </t>
  </si>
  <si>
    <t>090 1 16 01050 01 0000 140</t>
  </si>
  <si>
    <t>Финансовое управление Курганской области</t>
  </si>
  <si>
    <t>011 1 16 01060 01 0000 140</t>
  </si>
  <si>
    <t>090 1 16 01060 01 0000 140</t>
  </si>
  <si>
    <t>700 1 16 01070 01 0000 140</t>
  </si>
  <si>
    <t>Администрация Каргапольского муниципального округа</t>
  </si>
  <si>
    <t>011 1 16 01070 01 0000 140</t>
  </si>
  <si>
    <t>011 1 16 01080 01 0000 140</t>
  </si>
  <si>
    <t>011 1 16 01140 01 0000 140</t>
  </si>
  <si>
    <t>011 1 16 01150 01 0000 140</t>
  </si>
  <si>
    <t>Управление по обеспечению деятельности мировых судей в Курганской области</t>
  </si>
  <si>
    <t>011 1 16 01170 01 0000 140</t>
  </si>
  <si>
    <t>011 1 16 01190 01 0000 140</t>
  </si>
  <si>
    <t>011 1 16 01200 01 0000 140</t>
  </si>
  <si>
    <t>090 1 16 01200 01 0000 140</t>
  </si>
  <si>
    <t>Департамент гражданской защиты, охраны окружающей среды и природных ресурсов Курганской области</t>
  </si>
  <si>
    <t>Платежи, уплачиваемые в целях возмещения вреда</t>
  </si>
  <si>
    <t>012 1 16 11000 01 0000 140</t>
  </si>
  <si>
    <t>076 1 16 11000 01 0000 140</t>
  </si>
  <si>
    <t xml:space="preserve">Прочие неналоговые доходы </t>
  </si>
  <si>
    <t>000 1 17 00000 00 0000 000</t>
  </si>
  <si>
    <t>ПРОЧИЕ НЕНАЛОГЬВЫЕ ДОХОДЫ</t>
  </si>
  <si>
    <t>000 2 00 00000 00 0000 000</t>
  </si>
  <si>
    <t>БЕЗВОЗМЕЗДНЫЕ ПОСТУПЛЕНИЯ</t>
  </si>
  <si>
    <t>000 2 02 00000 00 0000 000</t>
  </si>
  <si>
    <t>000 2 07 00000 00 0000 000</t>
  </si>
  <si>
    <t>ПРОЧИЕ БЕЗВОЗМЕЗДНЫЕ ПОСТУПЛЕНИЯ</t>
  </si>
  <si>
    <t>700 2 07 04020 14 0000 150</t>
  </si>
  <si>
    <t>800 2 07 04020 14 0000 150</t>
  </si>
  <si>
    <t>702 2 07 04020 14 0000 150</t>
  </si>
  <si>
    <t>703 2 07 04050 14 0000 150</t>
  </si>
  <si>
    <t>Финансовое управление Администрации Каргапольского муниципального округа</t>
  </si>
  <si>
    <t>Отдел культуры Администрации Каргапольского муниципального округа</t>
  </si>
  <si>
    <t>ВСЕГО ДОХОДОВ</t>
  </si>
  <si>
    <t>на 2024 год и на плановый период 2025 и 2026 годов</t>
  </si>
  <si>
    <t>Показатели прогноза доходов в 2023 году в соответствии с решением о бюджете</t>
  </si>
  <si>
    <t>Оценка исполнения бюджета 2023 года</t>
  </si>
  <si>
    <t>на 2026 год</t>
  </si>
  <si>
    <t>182 1 03 02230 01 0000 110</t>
  </si>
  <si>
    <t>182 1 03 02240 01 0000 110</t>
  </si>
  <si>
    <t>182 1 03 02250 01 0000 110</t>
  </si>
  <si>
    <t>182 1 06 01000 14 0000 110</t>
  </si>
  <si>
    <t>182 1 06 06030 14 0000 110</t>
  </si>
  <si>
    <t>182 1 06 06040 14 0000 110</t>
  </si>
  <si>
    <t>705 1 14 02040 00 0000 410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</si>
  <si>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</si>
  <si>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705 1 14 02040 00 0000 440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</si>
  <si>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</si>
  <si>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705 1 14 06010 00 0000 430</t>
  </si>
  <si>
    <t>Доходы от продажи земельных участков, государственная собственность на которые не разграничена</t>
  </si>
  <si>
    <t>705 1 14 06020 00 0000 430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</si>
  <si>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</si>
  <si>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705 1 17 05000 00 0000 180</t>
  </si>
  <si>
    <t>182 1 01 02130 01 0000 110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</si>
  <si>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</si>
  <si>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</si>
  <si>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</si>
  <si>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800 2 07 04050 14 0000 150</t>
  </si>
  <si>
    <t>703 2 07 04020 14 0000 150</t>
  </si>
  <si>
    <t>собств.</t>
  </si>
  <si>
    <t>80020215001050000150</t>
  </si>
  <si>
    <t>80020215002050000150</t>
  </si>
  <si>
    <t>80020220216050000150</t>
  </si>
  <si>
    <t>80020225304050000150</t>
  </si>
  <si>
    <t>80020225467050000150</t>
  </si>
  <si>
    <t>80020220300140000150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</si>
  <si>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</si>
  <si>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80020220303140000150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</si>
  <si>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</si>
  <si>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80020225497050000150</t>
  </si>
  <si>
    <t>80020225513140000150</t>
  </si>
  <si>
    <t>Субсидии бюджетам муниципальных округов на развитие сети учреждений культурно-досугового типа</t>
  </si>
  <si>
    <t>80020225519050000150</t>
  </si>
  <si>
    <t>80020225750140000150</t>
  </si>
  <si>
    <t>Субсидии бюджетам муниципальных округов на реализацию мероприятий по модернизации школьных систем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</si>
  <si>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</si>
  <si>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80020245179140000150</t>
  </si>
  <si>
    <t>80020225555050000150</t>
  </si>
  <si>
    <t>80020229999050000150</t>
  </si>
  <si>
    <t>80020230024050000150</t>
  </si>
  <si>
    <t>80020235118050000150</t>
  </si>
  <si>
    <t>80020235120050000150</t>
  </si>
  <si>
    <t>80020235930050000150</t>
  </si>
  <si>
    <t>80020239999050000150</t>
  </si>
  <si>
    <t>80020245303050000150</t>
  </si>
  <si>
    <t>80020249999050000150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</si>
</sst>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1" fillId="0" borderId="8">
      <alignment horizontal="left" wrapText="1" indent="2"/>
    </xf>
    <xf numFmtId="4" fontId="1" fillId="0" borderId="9">
      <alignment horizontal="right"/>
    </xf>
    <xf numFmtId="49" fontId="1" fillId="0" borderId="9">
      <alignment horizontal="center"/>
    </xf>
    <xf numFmtId="0" fontId="3" fillId="0" borderId="12">
      <alignment horizontal="left" wrapText="1" indent="2"/>
    </xf>
  </cellStyleXfs>
  <cellXfs count="88">
    <xf numFmtId="0" fontId="0" fillId="0" borderId="0" xfId="0"/>
    <xf numFmtId="0" fontId="2" fillId="0" borderId="0" xfId="0" applyFont="1"/>
    <xf numFmtId="0" fontId="0" fillId="3" borderId="0" xfId="0" applyFill="1"/>
    <xf numFmtId="0" fontId="2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right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3" xfId="3" applyNumberFormat="1" applyFont="1" applyFill="1" applyBorder="1" applyAlignment="1" applyProtection="1">
      <alignment horizontal="center" vertical="center"/>
    </xf>
    <xf numFmtId="49" fontId="7" fillId="0" borderId="9" xfId="3" applyNumberFormat="1" applyFont="1" applyAlignment="1" applyProtection="1">
      <alignment horizontal="center" vertical="center"/>
    </xf>
    <xf numFmtId="49" fontId="7" fillId="0" borderId="1" xfId="3" applyNumberFormat="1" applyFont="1" applyBorder="1" applyAlignment="1" applyProtection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3" fontId="6" fillId="3" borderId="1" xfId="0" applyNumberFormat="1" applyFont="1" applyFill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/>
    </xf>
    <xf numFmtId="3" fontId="7" fillId="0" borderId="13" xfId="2" applyNumberFormat="1" applyFont="1" applyFill="1" applyBorder="1" applyAlignment="1" applyProtection="1">
      <alignment horizontal="right" vertical="top"/>
    </xf>
    <xf numFmtId="3" fontId="7" fillId="0" borderId="9" xfId="2" applyNumberFormat="1" applyFont="1" applyFill="1" applyAlignment="1" applyProtection="1">
      <alignment horizontal="right" vertical="top"/>
    </xf>
    <xf numFmtId="3" fontId="7" fillId="0" borderId="1" xfId="2" applyNumberFormat="1" applyFont="1" applyFill="1" applyBorder="1" applyAlignment="1" applyProtection="1">
      <alignment horizontal="right" vertical="top"/>
    </xf>
    <xf numFmtId="3" fontId="7" fillId="3" borderId="1" xfId="2" applyNumberFormat="1" applyFont="1" applyFill="1" applyBorder="1" applyAlignment="1" applyProtection="1">
      <alignment horizontal="right" vertical="top"/>
    </xf>
    <xf numFmtId="3" fontId="8" fillId="3" borderId="1" xfId="0" applyNumberFormat="1" applyFont="1" applyFill="1" applyBorder="1" applyAlignment="1">
      <alignment horizontal="right" vertical="top"/>
    </xf>
    <xf numFmtId="3" fontId="8" fillId="2" borderId="2" xfId="0" applyNumberFormat="1" applyFont="1" applyFill="1" applyBorder="1" applyAlignment="1">
      <alignment horizontal="right" vertical="top"/>
    </xf>
    <xf numFmtId="3" fontId="8" fillId="3" borderId="1" xfId="0" applyNumberFormat="1" applyFont="1" applyFill="1" applyBorder="1" applyAlignment="1">
      <alignment horizontal="right" vertical="top" wrapText="1"/>
    </xf>
    <xf numFmtId="3" fontId="8" fillId="3" borderId="6" xfId="0" applyNumberFormat="1" applyFont="1" applyFill="1" applyBorder="1" applyAlignment="1">
      <alignment horizontal="right" vertical="top" wrapText="1"/>
    </xf>
    <xf numFmtId="3" fontId="8" fillId="3" borderId="1" xfId="0" applyNumberFormat="1" applyFont="1" applyFill="1" applyBorder="1" applyAlignment="1">
      <alignment horizontal="right" vertical="top" wrapText="1" shrinkToFit="1"/>
    </xf>
    <xf numFmtId="3" fontId="10" fillId="2" borderId="1" xfId="0" applyNumberFormat="1" applyFont="1" applyFill="1" applyBorder="1" applyAlignment="1">
      <alignment horizontal="right" vertical="top"/>
    </xf>
    <xf numFmtId="3" fontId="8" fillId="0" borderId="1" xfId="0" applyNumberFormat="1" applyFont="1" applyFill="1" applyBorder="1" applyAlignment="1">
      <alignment horizontal="right" vertical="top"/>
    </xf>
    <xf numFmtId="3" fontId="10" fillId="0" borderId="1" xfId="0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2" borderId="6" xfId="0" applyNumberFormat="1" applyFont="1" applyFill="1" applyBorder="1" applyAlignment="1">
      <alignment horizontal="right" vertical="top"/>
    </xf>
    <xf numFmtId="49" fontId="6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right" vertical="top"/>
    </xf>
    <xf numFmtId="3" fontId="7" fillId="2" borderId="9" xfId="2" applyNumberFormat="1" applyFont="1" applyFill="1" applyAlignment="1" applyProtection="1">
      <alignment horizontal="right" vertical="top"/>
    </xf>
    <xf numFmtId="3" fontId="6" fillId="2" borderId="2" xfId="0" applyNumberFormat="1" applyFont="1" applyFill="1" applyBorder="1" applyAlignment="1">
      <alignment horizontal="right" vertical="top"/>
    </xf>
    <xf numFmtId="49" fontId="9" fillId="3" borderId="1" xfId="3" applyNumberFormat="1" applyFont="1" applyFill="1" applyBorder="1" applyAlignment="1" applyProtection="1">
      <alignment horizontal="center" vertical="center"/>
    </xf>
    <xf numFmtId="49" fontId="7" fillId="3" borderId="1" xfId="3" applyNumberFormat="1" applyFont="1" applyFill="1" applyBorder="1" applyAlignment="1" applyProtection="1">
      <alignment horizontal="center" vertical="center"/>
    </xf>
    <xf numFmtId="3" fontId="11" fillId="3" borderId="1" xfId="0" applyNumberFormat="1" applyFont="1" applyFill="1" applyBorder="1" applyAlignment="1">
      <alignment horizontal="right" vertical="top"/>
    </xf>
    <xf numFmtId="3" fontId="11" fillId="2" borderId="1" xfId="0" applyNumberFormat="1" applyFont="1" applyFill="1" applyBorder="1" applyAlignment="1">
      <alignment horizontal="right" vertical="top"/>
    </xf>
    <xf numFmtId="3" fontId="8" fillId="2" borderId="1" xfId="0" applyNumberFormat="1" applyFont="1" applyFill="1" applyBorder="1" applyAlignment="1">
      <alignment horizontal="right" vertical="top"/>
    </xf>
    <xf numFmtId="0" fontId="10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right" vertical="top"/>
    </xf>
    <xf numFmtId="3" fontId="10" fillId="2" borderId="6" xfId="0" applyNumberFormat="1" applyFont="1" applyFill="1" applyBorder="1" applyAlignment="1">
      <alignment horizontal="right" vertical="top"/>
    </xf>
    <xf numFmtId="3" fontId="7" fillId="3" borderId="9" xfId="2" applyNumberFormat="1" applyFont="1" applyFill="1" applyAlignment="1" applyProtection="1">
      <alignment horizontal="right" vertical="top"/>
    </xf>
    <xf numFmtId="0" fontId="7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7" fillId="0" borderId="14" xfId="1" applyNumberFormat="1" applyFont="1" applyFill="1" applyBorder="1" applyAlignment="1" applyProtection="1">
      <alignment horizontal="left" vertical="center" wrapText="1"/>
    </xf>
    <xf numFmtId="49" fontId="6" fillId="0" borderId="15" xfId="0" applyNumberFormat="1" applyFont="1" applyFill="1" applyBorder="1" applyAlignment="1">
      <alignment horizontal="left" vertical="center" wrapText="1"/>
    </xf>
    <xf numFmtId="0" fontId="7" fillId="0" borderId="11" xfId="1" applyNumberFormat="1" applyFont="1" applyBorder="1" applyAlignment="1" applyProtection="1">
      <alignment horizontal="left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0" fontId="7" fillId="0" borderId="16" xfId="1" applyNumberFormat="1" applyFont="1" applyBorder="1" applyAlignment="1" applyProtection="1">
      <alignment horizontal="left" vertical="center" wrapText="1"/>
    </xf>
    <xf numFmtId="0" fontId="7" fillId="0" borderId="7" xfId="1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1" applyNumberFormat="1" applyFont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7" fillId="3" borderId="1" xfId="1" applyNumberFormat="1" applyFont="1" applyFill="1" applyBorder="1" applyAlignment="1" applyProtection="1">
      <alignment horizontal="left" vertical="center" wrapText="1"/>
    </xf>
    <xf numFmtId="3" fontId="7" fillId="2" borderId="13" xfId="2" applyNumberFormat="1" applyFont="1" applyFill="1" applyBorder="1" applyAlignment="1" applyProtection="1">
      <alignment horizontal="right" vertical="top"/>
    </xf>
    <xf numFmtId="3" fontId="7" fillId="2" borderId="1" xfId="2" applyNumberFormat="1" applyFont="1" applyFill="1" applyBorder="1" applyAlignment="1" applyProtection="1">
      <alignment horizontal="right" vertical="top"/>
    </xf>
    <xf numFmtId="3" fontId="2" fillId="3" borderId="0" xfId="0" applyNumberFormat="1" applyFont="1" applyFill="1"/>
    <xf numFmtId="0" fontId="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5">
    <cellStyle name="xl32" xfId="4"/>
    <cellStyle name="xl34" xfId="1"/>
    <cellStyle name="xl52" xfId="3"/>
    <cellStyle name="xl56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zoomScaleNormal="100" workbookViewId="0">
      <pane xSplit="2" ySplit="6" topLeftCell="C93" activePane="bottomRight" state="frozen"/>
      <selection pane="topRight" activeCell="C1" sqref="C1"/>
      <selection pane="bottomLeft" activeCell="A6" sqref="A6"/>
      <selection pane="bottomRight" activeCell="H89" sqref="H89"/>
    </sheetView>
  </sheetViews>
  <sheetFormatPr defaultRowHeight="15" x14ac:dyDescent="0.25"/>
  <cols>
    <col min="1" max="1" width="23.42578125" customWidth="1"/>
    <col min="2" max="2" width="47.7109375" customWidth="1"/>
    <col min="3" max="3" width="24.85546875" customWidth="1"/>
    <col min="4" max="4" width="17.28515625" customWidth="1"/>
    <col min="5" max="5" width="14.7109375" customWidth="1"/>
    <col min="6" max="6" width="13.5703125" customWidth="1"/>
    <col min="7" max="7" width="13" customWidth="1"/>
    <col min="8" max="8" width="12.85546875" customWidth="1"/>
  </cols>
  <sheetData>
    <row r="1" spans="1:9" x14ac:dyDescent="0.25">
      <c r="A1" s="81" t="s">
        <v>0</v>
      </c>
      <c r="B1" s="81"/>
      <c r="C1" s="81"/>
      <c r="D1" s="81"/>
      <c r="E1" s="81"/>
      <c r="F1" s="81"/>
      <c r="G1" s="81"/>
      <c r="H1" s="81"/>
    </row>
    <row r="2" spans="1:9" x14ac:dyDescent="0.25">
      <c r="A2" s="81" t="s">
        <v>45</v>
      </c>
      <c r="B2" s="81"/>
      <c r="C2" s="81"/>
      <c r="D2" s="81"/>
      <c r="E2" s="81"/>
      <c r="F2" s="81"/>
      <c r="G2" s="81"/>
      <c r="H2" s="81"/>
    </row>
    <row r="3" spans="1:9" x14ac:dyDescent="0.25">
      <c r="A3" s="82" t="s">
        <v>158</v>
      </c>
      <c r="B3" s="82"/>
      <c r="C3" s="82"/>
      <c r="D3" s="82"/>
      <c r="E3" s="82"/>
      <c r="F3" s="82"/>
      <c r="G3" s="82"/>
      <c r="H3" s="82"/>
    </row>
    <row r="4" spans="1:9" x14ac:dyDescent="0.25">
      <c r="A4" s="4"/>
      <c r="B4" s="4"/>
      <c r="C4" s="4"/>
      <c r="D4" s="4"/>
      <c r="E4" s="4"/>
      <c r="F4" s="4"/>
      <c r="G4" s="4"/>
      <c r="H4" s="5" t="s">
        <v>59</v>
      </c>
    </row>
    <row r="5" spans="1:9" ht="17.25" customHeight="1" x14ac:dyDescent="0.25">
      <c r="A5" s="86" t="s">
        <v>61</v>
      </c>
      <c r="B5" s="86" t="s">
        <v>60</v>
      </c>
      <c r="C5" s="86" t="s">
        <v>1</v>
      </c>
      <c r="D5" s="86" t="s">
        <v>159</v>
      </c>
      <c r="E5" s="86" t="s">
        <v>160</v>
      </c>
      <c r="F5" s="83" t="s">
        <v>58</v>
      </c>
      <c r="G5" s="84"/>
      <c r="H5" s="85"/>
    </row>
    <row r="6" spans="1:9" ht="80.25" customHeight="1" x14ac:dyDescent="0.25">
      <c r="A6" s="87"/>
      <c r="B6" s="87"/>
      <c r="C6" s="87"/>
      <c r="D6" s="87"/>
      <c r="E6" s="87"/>
      <c r="F6" s="7" t="s">
        <v>68</v>
      </c>
      <c r="G6" s="8" t="s">
        <v>69</v>
      </c>
      <c r="H6" s="8" t="s">
        <v>161</v>
      </c>
    </row>
    <row r="7" spans="1:9" s="6" customFormat="1" ht="13.5" customHeight="1" x14ac:dyDescent="0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8">
        <v>6</v>
      </c>
      <c r="G7" s="17">
        <v>7</v>
      </c>
      <c r="H7" s="17">
        <v>8</v>
      </c>
    </row>
    <row r="8" spans="1:9" s="6" customFormat="1" ht="16.5" customHeight="1" x14ac:dyDescent="0.25">
      <c r="A8" s="47" t="s">
        <v>62</v>
      </c>
      <c r="B8" s="53" t="s">
        <v>63</v>
      </c>
      <c r="C8" s="53"/>
      <c r="D8" s="49">
        <f>D9+D16+D20+D24+D28+D31+D37+D39+D43+D48++D64</f>
        <v>190642</v>
      </c>
      <c r="E8" s="49">
        <f>E9+E16+E20+E24+E28+E31+E37+E39+E43+E48++E64</f>
        <v>221780</v>
      </c>
      <c r="F8" s="50">
        <f>F9+F16+F20+F24+F28+F31+F37+F39+F43+F48++F64</f>
        <v>226049</v>
      </c>
      <c r="G8" s="49">
        <f>G9+G16+G20+G24+G28+G31+G37+G39+G43+G48++G64</f>
        <v>238958</v>
      </c>
      <c r="H8" s="49">
        <f>H9+H16+H20+H24+H28+H31+H37+H39+H43+H48++H64</f>
        <v>251653</v>
      </c>
    </row>
    <row r="9" spans="1:9" s="6" customFormat="1" ht="13.5" customHeight="1" x14ac:dyDescent="0.25">
      <c r="A9" s="48" t="s">
        <v>64</v>
      </c>
      <c r="B9" s="54" t="s">
        <v>65</v>
      </c>
      <c r="C9" s="53"/>
      <c r="D9" s="36">
        <f>D10+D11+D12+D13</f>
        <v>114300</v>
      </c>
      <c r="E9" s="36">
        <f>E10+E11+E12+E13+E14+E15</f>
        <v>135000</v>
      </c>
      <c r="F9" s="37">
        <f t="shared" ref="F9:H9" si="0">F10+F11+F12+F13</f>
        <v>145800</v>
      </c>
      <c r="G9" s="36">
        <f t="shared" si="0"/>
        <v>156700</v>
      </c>
      <c r="H9" s="36">
        <f t="shared" si="0"/>
        <v>168100</v>
      </c>
    </row>
    <row r="10" spans="1:9" ht="66" customHeight="1" x14ac:dyDescent="0.25">
      <c r="A10" s="9" t="s">
        <v>66</v>
      </c>
      <c r="B10" s="55" t="s">
        <v>2</v>
      </c>
      <c r="C10" s="56" t="s">
        <v>67</v>
      </c>
      <c r="D10" s="19">
        <v>112585</v>
      </c>
      <c r="E10" s="19">
        <v>131390</v>
      </c>
      <c r="F10" s="20">
        <v>142884</v>
      </c>
      <c r="G10" s="19">
        <v>153600</v>
      </c>
      <c r="H10" s="19">
        <v>164700</v>
      </c>
      <c r="I10" s="2"/>
    </row>
    <row r="11" spans="1:9" ht="100.5" customHeight="1" x14ac:dyDescent="0.25">
      <c r="A11" s="9" t="s">
        <v>70</v>
      </c>
      <c r="B11" s="55" t="s">
        <v>46</v>
      </c>
      <c r="C11" s="56" t="s">
        <v>67</v>
      </c>
      <c r="D11" s="19">
        <v>686</v>
      </c>
      <c r="E11" s="19">
        <v>1585</v>
      </c>
      <c r="F11" s="20">
        <v>1604</v>
      </c>
      <c r="G11" s="19">
        <v>1689</v>
      </c>
      <c r="H11" s="19">
        <v>1812</v>
      </c>
      <c r="I11" s="2"/>
    </row>
    <row r="12" spans="1:9" ht="39" customHeight="1" x14ac:dyDescent="0.25">
      <c r="A12" s="9" t="s">
        <v>71</v>
      </c>
      <c r="B12" s="55" t="s">
        <v>3</v>
      </c>
      <c r="C12" s="56" t="s">
        <v>67</v>
      </c>
      <c r="D12" s="19">
        <v>1029</v>
      </c>
      <c r="E12" s="19">
        <v>1300</v>
      </c>
      <c r="F12" s="20">
        <v>1312</v>
      </c>
      <c r="G12" s="19">
        <v>1411</v>
      </c>
      <c r="H12" s="19">
        <v>1588</v>
      </c>
      <c r="I12" s="2"/>
    </row>
    <row r="13" spans="1:9" ht="90" customHeight="1" x14ac:dyDescent="0.25">
      <c r="A13" s="9" t="s">
        <v>73</v>
      </c>
      <c r="B13" s="55" t="s">
        <v>72</v>
      </c>
      <c r="C13" s="56" t="s">
        <v>67</v>
      </c>
      <c r="D13" s="19">
        <v>0</v>
      </c>
      <c r="E13" s="19">
        <v>65</v>
      </c>
      <c r="F13" s="20">
        <v>0</v>
      </c>
      <c r="G13" s="19">
        <v>0</v>
      </c>
      <c r="H13" s="19">
        <v>0</v>
      </c>
      <c r="I13" s="2"/>
    </row>
    <row r="14" spans="1:9" ht="53.25" customHeight="1" x14ac:dyDescent="0.25">
      <c r="A14" s="9" t="s">
        <v>177</v>
      </c>
      <c r="B14" s="55" t="s">
        <v>179</v>
      </c>
      <c r="C14" s="56" t="s">
        <v>67</v>
      </c>
      <c r="D14" s="19">
        <v>0</v>
      </c>
      <c r="E14" s="19">
        <v>410</v>
      </c>
      <c r="F14" s="20">
        <v>0</v>
      </c>
      <c r="G14" s="19">
        <v>0</v>
      </c>
      <c r="H14" s="19">
        <v>0</v>
      </c>
      <c r="I14" s="2"/>
    </row>
    <row r="15" spans="1:9" ht="54" customHeight="1" x14ac:dyDescent="0.25">
      <c r="A15" s="9" t="s">
        <v>178</v>
      </c>
      <c r="B15" s="55" t="s">
        <v>180</v>
      </c>
      <c r="C15" s="56" t="s">
        <v>67</v>
      </c>
      <c r="D15" s="19">
        <v>0</v>
      </c>
      <c r="E15" s="19">
        <v>250</v>
      </c>
      <c r="F15" s="20">
        <v>0</v>
      </c>
      <c r="G15" s="19">
        <v>0</v>
      </c>
      <c r="H15" s="19">
        <v>0</v>
      </c>
      <c r="I15" s="2"/>
    </row>
    <row r="16" spans="1:9" ht="39.75" customHeight="1" x14ac:dyDescent="0.25">
      <c r="A16" s="9" t="s">
        <v>74</v>
      </c>
      <c r="B16" s="55" t="s">
        <v>75</v>
      </c>
      <c r="C16" s="56"/>
      <c r="D16" s="19">
        <f>D17+D18+D19</f>
        <v>14106</v>
      </c>
      <c r="E16" s="19">
        <f t="shared" ref="E16:H16" si="1">E17+E18+E19</f>
        <v>16004</v>
      </c>
      <c r="F16" s="20">
        <f t="shared" si="1"/>
        <v>16343</v>
      </c>
      <c r="G16" s="19">
        <f t="shared" si="1"/>
        <v>17002</v>
      </c>
      <c r="H16" s="19">
        <f t="shared" si="1"/>
        <v>17447</v>
      </c>
      <c r="I16" s="2"/>
    </row>
    <row r="17" spans="1:9" ht="63" customHeight="1" x14ac:dyDescent="0.25">
      <c r="A17" s="9" t="s">
        <v>162</v>
      </c>
      <c r="B17" s="55" t="s">
        <v>50</v>
      </c>
      <c r="C17" s="56" t="s">
        <v>67</v>
      </c>
      <c r="D17" s="19">
        <v>6540</v>
      </c>
      <c r="E17" s="19">
        <v>7571</v>
      </c>
      <c r="F17" s="20">
        <v>8140</v>
      </c>
      <c r="G17" s="19">
        <v>8471</v>
      </c>
      <c r="H17" s="19">
        <v>8694</v>
      </c>
      <c r="I17" s="2"/>
    </row>
    <row r="18" spans="1:9" ht="89.25" customHeight="1" x14ac:dyDescent="0.25">
      <c r="A18" s="9" t="s">
        <v>163</v>
      </c>
      <c r="B18" s="55" t="s">
        <v>51</v>
      </c>
      <c r="C18" s="56" t="s">
        <v>67</v>
      </c>
      <c r="D18" s="19">
        <v>39</v>
      </c>
      <c r="E18" s="19">
        <v>42</v>
      </c>
      <c r="F18" s="20">
        <v>49</v>
      </c>
      <c r="G18" s="19">
        <v>51</v>
      </c>
      <c r="H18" s="19">
        <v>52</v>
      </c>
      <c r="I18" s="2"/>
    </row>
    <row r="19" spans="1:9" ht="66" customHeight="1" x14ac:dyDescent="0.25">
      <c r="A19" s="9" t="s">
        <v>164</v>
      </c>
      <c r="B19" s="55" t="s">
        <v>52</v>
      </c>
      <c r="C19" s="56" t="s">
        <v>67</v>
      </c>
      <c r="D19" s="19">
        <v>7527</v>
      </c>
      <c r="E19" s="19">
        <v>8391</v>
      </c>
      <c r="F19" s="20">
        <v>8154</v>
      </c>
      <c r="G19" s="19">
        <v>8480</v>
      </c>
      <c r="H19" s="19">
        <v>8701</v>
      </c>
      <c r="I19" s="2"/>
    </row>
    <row r="20" spans="1:9" ht="15" customHeight="1" x14ac:dyDescent="0.25">
      <c r="A20" s="9" t="s">
        <v>76</v>
      </c>
      <c r="B20" s="55" t="s">
        <v>77</v>
      </c>
      <c r="C20" s="56"/>
      <c r="D20" s="19">
        <f>D21+D22+D23</f>
        <v>9100</v>
      </c>
      <c r="E20" s="19">
        <f t="shared" ref="E20:H20" si="2">E21+E22+E23</f>
        <v>9560</v>
      </c>
      <c r="F20" s="20">
        <f t="shared" si="2"/>
        <v>9500</v>
      </c>
      <c r="G20" s="19">
        <f t="shared" si="2"/>
        <v>10000</v>
      </c>
      <c r="H20" s="19">
        <f t="shared" si="2"/>
        <v>10500</v>
      </c>
      <c r="I20" s="2"/>
    </row>
    <row r="21" spans="1:9" ht="38.25" x14ac:dyDescent="0.25">
      <c r="A21" s="9" t="s">
        <v>80</v>
      </c>
      <c r="B21" s="55" t="s">
        <v>47</v>
      </c>
      <c r="C21" s="56" t="s">
        <v>67</v>
      </c>
      <c r="D21" s="21"/>
      <c r="E21" s="21"/>
      <c r="F21" s="20"/>
      <c r="G21" s="21"/>
      <c r="H21" s="21"/>
      <c r="I21" s="2"/>
    </row>
    <row r="22" spans="1:9" ht="38.25" x14ac:dyDescent="0.25">
      <c r="A22" s="9" t="s">
        <v>81</v>
      </c>
      <c r="B22" s="55" t="s">
        <v>48</v>
      </c>
      <c r="C22" s="56" t="s">
        <v>67</v>
      </c>
      <c r="D22" s="19">
        <v>2700</v>
      </c>
      <c r="E22" s="19">
        <v>3160</v>
      </c>
      <c r="F22" s="20">
        <v>2900</v>
      </c>
      <c r="G22" s="19">
        <v>3100</v>
      </c>
      <c r="H22" s="19">
        <v>3300</v>
      </c>
      <c r="I22" s="2"/>
    </row>
    <row r="23" spans="1:9" ht="38.25" x14ac:dyDescent="0.25">
      <c r="A23" s="9" t="s">
        <v>82</v>
      </c>
      <c r="B23" s="55" t="s">
        <v>83</v>
      </c>
      <c r="C23" s="56" t="s">
        <v>67</v>
      </c>
      <c r="D23" s="19">
        <v>6400</v>
      </c>
      <c r="E23" s="19">
        <v>6400</v>
      </c>
      <c r="F23" s="20">
        <v>6600</v>
      </c>
      <c r="G23" s="19">
        <v>6900</v>
      </c>
      <c r="H23" s="19">
        <v>7200</v>
      </c>
      <c r="I23" s="2"/>
    </row>
    <row r="24" spans="1:9" x14ac:dyDescent="0.25">
      <c r="A24" s="9" t="s">
        <v>78</v>
      </c>
      <c r="B24" s="55" t="s">
        <v>79</v>
      </c>
      <c r="C24" s="56"/>
      <c r="D24" s="19">
        <f>D25+D26+D27</f>
        <v>17800</v>
      </c>
      <c r="E24" s="19">
        <f t="shared" ref="E24:H24" si="3">E25+E26+E27</f>
        <v>17000</v>
      </c>
      <c r="F24" s="20">
        <f t="shared" si="3"/>
        <v>17500</v>
      </c>
      <c r="G24" s="19">
        <f t="shared" si="3"/>
        <v>17850</v>
      </c>
      <c r="H24" s="19">
        <f t="shared" si="3"/>
        <v>18000</v>
      </c>
      <c r="I24" s="2"/>
    </row>
    <row r="25" spans="1:9" ht="38.25" x14ac:dyDescent="0.25">
      <c r="A25" s="9" t="s">
        <v>165</v>
      </c>
      <c r="B25" s="55" t="s">
        <v>53</v>
      </c>
      <c r="C25" s="56" t="s">
        <v>67</v>
      </c>
      <c r="D25" s="19">
        <v>6400</v>
      </c>
      <c r="E25" s="19">
        <v>5600</v>
      </c>
      <c r="F25" s="20">
        <v>5900</v>
      </c>
      <c r="G25" s="19">
        <v>6050</v>
      </c>
      <c r="H25" s="19">
        <v>6200</v>
      </c>
      <c r="I25" s="2"/>
    </row>
    <row r="26" spans="1:9" ht="38.25" x14ac:dyDescent="0.25">
      <c r="A26" s="9" t="s">
        <v>166</v>
      </c>
      <c r="B26" s="55" t="s">
        <v>54</v>
      </c>
      <c r="C26" s="56" t="s">
        <v>67</v>
      </c>
      <c r="D26" s="19">
        <v>5350</v>
      </c>
      <c r="E26" s="19">
        <v>7000</v>
      </c>
      <c r="F26" s="20">
        <v>5220</v>
      </c>
      <c r="G26" s="19">
        <v>5300</v>
      </c>
      <c r="H26" s="19">
        <v>5300</v>
      </c>
      <c r="I26" s="2"/>
    </row>
    <row r="27" spans="1:9" ht="38.25" x14ac:dyDescent="0.25">
      <c r="A27" s="9" t="s">
        <v>167</v>
      </c>
      <c r="B27" s="55" t="s">
        <v>55</v>
      </c>
      <c r="C27" s="56" t="s">
        <v>67</v>
      </c>
      <c r="D27" s="19">
        <v>6050</v>
      </c>
      <c r="E27" s="19">
        <v>4400</v>
      </c>
      <c r="F27" s="20">
        <v>6380</v>
      </c>
      <c r="G27" s="19">
        <v>6500</v>
      </c>
      <c r="H27" s="19">
        <v>6500</v>
      </c>
      <c r="I27" s="2"/>
    </row>
    <row r="28" spans="1:9" x14ac:dyDescent="0.25">
      <c r="A28" s="9" t="s">
        <v>84</v>
      </c>
      <c r="B28" s="55" t="s">
        <v>85</v>
      </c>
      <c r="C28" s="56"/>
      <c r="D28" s="19">
        <f>D29+D30</f>
        <v>3800</v>
      </c>
      <c r="E28" s="19">
        <f t="shared" ref="E28:H28" si="4">E29+E30</f>
        <v>3000</v>
      </c>
      <c r="F28" s="20">
        <f t="shared" si="4"/>
        <v>3300</v>
      </c>
      <c r="G28" s="19">
        <f t="shared" si="4"/>
        <v>3400</v>
      </c>
      <c r="H28" s="19">
        <f t="shared" si="4"/>
        <v>3400</v>
      </c>
      <c r="I28" s="2"/>
    </row>
    <row r="29" spans="1:9" ht="38.25" customHeight="1" x14ac:dyDescent="0.25">
      <c r="A29" s="9" t="s">
        <v>86</v>
      </c>
      <c r="B29" s="55" t="s">
        <v>87</v>
      </c>
      <c r="C29" s="56" t="s">
        <v>67</v>
      </c>
      <c r="D29" s="19">
        <v>3785</v>
      </c>
      <c r="E29" s="19">
        <v>2985</v>
      </c>
      <c r="F29" s="20">
        <v>3285</v>
      </c>
      <c r="G29" s="19">
        <v>3385</v>
      </c>
      <c r="H29" s="19">
        <v>3385</v>
      </c>
      <c r="I29" s="2"/>
    </row>
    <row r="30" spans="1:9" ht="38.25" x14ac:dyDescent="0.25">
      <c r="A30" s="9" t="s">
        <v>89</v>
      </c>
      <c r="B30" s="55" t="s">
        <v>88</v>
      </c>
      <c r="C30" s="56" t="s">
        <v>90</v>
      </c>
      <c r="D30" s="19">
        <v>15</v>
      </c>
      <c r="E30" s="19">
        <v>15</v>
      </c>
      <c r="F30" s="20">
        <v>15</v>
      </c>
      <c r="G30" s="19">
        <v>15</v>
      </c>
      <c r="H30" s="19">
        <v>15</v>
      </c>
      <c r="I30" s="2"/>
    </row>
    <row r="31" spans="1:9" ht="38.25" x14ac:dyDescent="0.25">
      <c r="A31" s="9" t="s">
        <v>91</v>
      </c>
      <c r="B31" s="55" t="s">
        <v>92</v>
      </c>
      <c r="C31" s="56"/>
      <c r="D31" s="19">
        <f>D32+D33+D34+D35+D36</f>
        <v>7100</v>
      </c>
      <c r="E31" s="19">
        <f t="shared" ref="E31:H31" si="5">E32+E33+E34+E35+E36</f>
        <v>9610</v>
      </c>
      <c r="F31" s="20">
        <f t="shared" si="5"/>
        <v>9550</v>
      </c>
      <c r="G31" s="19">
        <f t="shared" si="5"/>
        <v>9750</v>
      </c>
      <c r="H31" s="19">
        <f t="shared" si="5"/>
        <v>9850</v>
      </c>
      <c r="I31" s="2"/>
    </row>
    <row r="32" spans="1:9" ht="63" customHeight="1" x14ac:dyDescent="0.25">
      <c r="A32" s="10" t="s">
        <v>94</v>
      </c>
      <c r="B32" s="57" t="s">
        <v>93</v>
      </c>
      <c r="C32" s="58" t="s">
        <v>95</v>
      </c>
      <c r="D32" s="22">
        <v>2300</v>
      </c>
      <c r="E32" s="22">
        <v>4300</v>
      </c>
      <c r="F32" s="20">
        <v>4500</v>
      </c>
      <c r="G32" s="21">
        <v>4700</v>
      </c>
      <c r="H32" s="21">
        <v>4800</v>
      </c>
      <c r="I32" s="2"/>
    </row>
    <row r="33" spans="1:9" ht="77.25" customHeight="1" x14ac:dyDescent="0.25">
      <c r="A33" s="9" t="s">
        <v>97</v>
      </c>
      <c r="B33" s="55" t="s">
        <v>96</v>
      </c>
      <c r="C33" s="58" t="s">
        <v>95</v>
      </c>
      <c r="D33" s="22">
        <v>2550</v>
      </c>
      <c r="E33" s="22">
        <v>2500</v>
      </c>
      <c r="F33" s="20">
        <v>2500</v>
      </c>
      <c r="G33" s="21">
        <v>2500</v>
      </c>
      <c r="H33" s="21">
        <v>2500</v>
      </c>
      <c r="I33" s="2"/>
    </row>
    <row r="34" spans="1:9" ht="76.5" customHeight="1" x14ac:dyDescent="0.25">
      <c r="A34" s="9" t="s">
        <v>99</v>
      </c>
      <c r="B34" s="55" t="s">
        <v>98</v>
      </c>
      <c r="C34" s="58" t="s">
        <v>95</v>
      </c>
      <c r="D34" s="21">
        <v>950</v>
      </c>
      <c r="E34" s="21">
        <v>410</v>
      </c>
      <c r="F34" s="20">
        <v>400</v>
      </c>
      <c r="G34" s="21">
        <v>400</v>
      </c>
      <c r="H34" s="21">
        <v>400</v>
      </c>
      <c r="I34" s="2"/>
    </row>
    <row r="35" spans="1:9" ht="66" customHeight="1" x14ac:dyDescent="0.25">
      <c r="A35" s="9" t="s">
        <v>100</v>
      </c>
      <c r="B35" s="55" t="s">
        <v>101</v>
      </c>
      <c r="C35" s="58" t="s">
        <v>95</v>
      </c>
      <c r="D35" s="21">
        <v>1000</v>
      </c>
      <c r="E35" s="21">
        <v>2100</v>
      </c>
      <c r="F35" s="20">
        <v>1900</v>
      </c>
      <c r="G35" s="21">
        <v>1900</v>
      </c>
      <c r="H35" s="21">
        <v>1900</v>
      </c>
      <c r="I35" s="2"/>
    </row>
    <row r="36" spans="1:9" ht="75" customHeight="1" x14ac:dyDescent="0.25">
      <c r="A36" s="38" t="s">
        <v>103</v>
      </c>
      <c r="B36" s="59" t="s">
        <v>102</v>
      </c>
      <c r="C36" s="60" t="s">
        <v>95</v>
      </c>
      <c r="D36" s="39">
        <v>300</v>
      </c>
      <c r="E36" s="23">
        <v>300</v>
      </c>
      <c r="F36" s="20">
        <v>250</v>
      </c>
      <c r="G36" s="21">
        <v>250</v>
      </c>
      <c r="H36" s="21">
        <v>250</v>
      </c>
      <c r="I36" s="2"/>
    </row>
    <row r="37" spans="1:9" ht="27" customHeight="1" x14ac:dyDescent="0.25">
      <c r="A37" s="9" t="s">
        <v>104</v>
      </c>
      <c r="B37" s="55" t="s">
        <v>105</v>
      </c>
      <c r="C37" s="58"/>
      <c r="D37" s="21">
        <f>D38</f>
        <v>156</v>
      </c>
      <c r="E37" s="21">
        <f t="shared" ref="E37:H37" si="6">E38</f>
        <v>182</v>
      </c>
      <c r="F37" s="20">
        <f t="shared" si="6"/>
        <v>156</v>
      </c>
      <c r="G37" s="21">
        <f t="shared" si="6"/>
        <v>156</v>
      </c>
      <c r="H37" s="21">
        <f t="shared" si="6"/>
        <v>156</v>
      </c>
      <c r="I37" s="2"/>
    </row>
    <row r="38" spans="1:9" ht="51.75" customHeight="1" x14ac:dyDescent="0.25">
      <c r="A38" s="11" t="s">
        <v>106</v>
      </c>
      <c r="B38" s="61" t="s">
        <v>107</v>
      </c>
      <c r="C38" s="62" t="s">
        <v>109</v>
      </c>
      <c r="D38" s="24">
        <v>156</v>
      </c>
      <c r="E38" s="24">
        <v>182</v>
      </c>
      <c r="F38" s="20">
        <v>156</v>
      </c>
      <c r="G38" s="21">
        <v>156</v>
      </c>
      <c r="H38" s="21">
        <v>156</v>
      </c>
      <c r="I38" s="2"/>
    </row>
    <row r="39" spans="1:9" ht="39" customHeight="1" x14ac:dyDescent="0.25">
      <c r="A39" s="11" t="s">
        <v>110</v>
      </c>
      <c r="B39" s="61" t="s">
        <v>108</v>
      </c>
      <c r="C39" s="62"/>
      <c r="D39" s="24">
        <f>D40+D41+D42</f>
        <v>22080</v>
      </c>
      <c r="E39" s="24">
        <f t="shared" ref="E39:H39" si="7">E40+E41+E42</f>
        <v>20811</v>
      </c>
      <c r="F39" s="76">
        <f t="shared" si="7"/>
        <v>20900</v>
      </c>
      <c r="G39" s="24">
        <f t="shared" si="7"/>
        <v>21100</v>
      </c>
      <c r="H39" s="24">
        <f t="shared" si="7"/>
        <v>21200</v>
      </c>
      <c r="I39" s="2"/>
    </row>
    <row r="40" spans="1:9" ht="52.5" customHeight="1" x14ac:dyDescent="0.25">
      <c r="A40" s="12" t="s">
        <v>112</v>
      </c>
      <c r="B40" s="63" t="s">
        <v>111</v>
      </c>
      <c r="C40" s="64" t="s">
        <v>113</v>
      </c>
      <c r="D40" s="25">
        <v>950</v>
      </c>
      <c r="E40" s="25">
        <v>1400</v>
      </c>
      <c r="F40" s="20">
        <v>1400</v>
      </c>
      <c r="G40" s="21">
        <v>1500</v>
      </c>
      <c r="H40" s="21">
        <v>1600</v>
      </c>
      <c r="I40" s="2"/>
    </row>
    <row r="41" spans="1:9" ht="52.5" customHeight="1" x14ac:dyDescent="0.25">
      <c r="A41" s="12" t="s">
        <v>114</v>
      </c>
      <c r="B41" s="63" t="s">
        <v>111</v>
      </c>
      <c r="C41" s="64" t="s">
        <v>115</v>
      </c>
      <c r="D41" s="25">
        <v>19500</v>
      </c>
      <c r="E41" s="51">
        <v>17000</v>
      </c>
      <c r="F41" s="20">
        <v>18000</v>
      </c>
      <c r="G41" s="21">
        <v>18000</v>
      </c>
      <c r="H41" s="21">
        <v>18000</v>
      </c>
      <c r="I41" s="2"/>
    </row>
    <row r="42" spans="1:9" ht="38.25" customHeight="1" x14ac:dyDescent="0.25">
      <c r="A42" s="12" t="s">
        <v>116</v>
      </c>
      <c r="B42" s="65" t="s">
        <v>117</v>
      </c>
      <c r="C42" s="56" t="s">
        <v>90</v>
      </c>
      <c r="D42" s="25">
        <v>1630</v>
      </c>
      <c r="E42" s="25">
        <v>2411</v>
      </c>
      <c r="F42" s="20">
        <v>1500</v>
      </c>
      <c r="G42" s="21">
        <v>1600</v>
      </c>
      <c r="H42" s="21">
        <v>1600</v>
      </c>
      <c r="I42" s="2"/>
    </row>
    <row r="43" spans="1:9" ht="26.25" customHeight="1" x14ac:dyDescent="0.25">
      <c r="A43" s="12" t="s">
        <v>118</v>
      </c>
      <c r="B43" s="66" t="s">
        <v>119</v>
      </c>
      <c r="C43" s="67"/>
      <c r="D43" s="25">
        <f>D44+D46+D47</f>
        <v>1000</v>
      </c>
      <c r="E43" s="25">
        <f>E44+E46+E47+E45</f>
        <v>8043</v>
      </c>
      <c r="F43" s="40">
        <f t="shared" ref="F43:H43" si="8">F44+F46+F47</f>
        <v>1500</v>
      </c>
      <c r="G43" s="25">
        <f t="shared" si="8"/>
        <v>1500</v>
      </c>
      <c r="H43" s="25">
        <f t="shared" si="8"/>
        <v>1500</v>
      </c>
      <c r="I43" s="2"/>
    </row>
    <row r="44" spans="1:9" ht="88.5" customHeight="1" x14ac:dyDescent="0.25">
      <c r="A44" s="13" t="s">
        <v>168</v>
      </c>
      <c r="B44" s="68" t="s">
        <v>169</v>
      </c>
      <c r="C44" s="58" t="s">
        <v>95</v>
      </c>
      <c r="D44" s="26">
        <v>0</v>
      </c>
      <c r="E44" s="26">
        <v>955</v>
      </c>
      <c r="F44" s="20">
        <v>500</v>
      </c>
      <c r="G44" s="21">
        <v>500</v>
      </c>
      <c r="H44" s="21">
        <v>500</v>
      </c>
      <c r="I44" s="2"/>
    </row>
    <row r="45" spans="1:9" ht="88.5" customHeight="1" x14ac:dyDescent="0.25">
      <c r="A45" s="13" t="s">
        <v>170</v>
      </c>
      <c r="B45" s="68" t="s">
        <v>171</v>
      </c>
      <c r="C45" s="58" t="s">
        <v>95</v>
      </c>
      <c r="D45" s="26">
        <v>0</v>
      </c>
      <c r="E45" s="26">
        <v>138</v>
      </c>
      <c r="F45" s="20"/>
      <c r="G45" s="21">
        <v>0</v>
      </c>
      <c r="H45" s="21">
        <v>0</v>
      </c>
      <c r="I45" s="2"/>
    </row>
    <row r="46" spans="1:9" ht="65.25" customHeight="1" x14ac:dyDescent="0.25">
      <c r="A46" s="13" t="s">
        <v>172</v>
      </c>
      <c r="B46" s="69" t="s">
        <v>173</v>
      </c>
      <c r="C46" s="58" t="s">
        <v>95</v>
      </c>
      <c r="D46" s="26">
        <v>1000</v>
      </c>
      <c r="E46" s="26">
        <v>6000</v>
      </c>
      <c r="F46" s="20">
        <v>1000</v>
      </c>
      <c r="G46" s="21">
        <v>1000</v>
      </c>
      <c r="H46" s="21">
        <v>1000</v>
      </c>
      <c r="I46" s="2"/>
    </row>
    <row r="47" spans="1:9" ht="67.5" customHeight="1" x14ac:dyDescent="0.25">
      <c r="A47" s="13" t="s">
        <v>174</v>
      </c>
      <c r="B47" s="69" t="s">
        <v>175</v>
      </c>
      <c r="C47" s="58" t="s">
        <v>95</v>
      </c>
      <c r="D47" s="26">
        <v>0</v>
      </c>
      <c r="E47" s="26">
        <v>950</v>
      </c>
      <c r="F47" s="20"/>
      <c r="G47" s="21">
        <v>0</v>
      </c>
      <c r="H47" s="21">
        <v>0</v>
      </c>
      <c r="I47" s="2"/>
    </row>
    <row r="48" spans="1:9" ht="19.5" customHeight="1" x14ac:dyDescent="0.25">
      <c r="A48" s="10" t="s">
        <v>120</v>
      </c>
      <c r="B48" s="69" t="s">
        <v>121</v>
      </c>
      <c r="C48" s="58"/>
      <c r="D48" s="26">
        <f>D49+D50+D51+D52+D53+D54+D55+D56+D57+D58+D59+D60+D61+D62+D63</f>
        <v>1200</v>
      </c>
      <c r="E48" s="26">
        <f>E49+E50+E51+E52+E53+E54+E55+E56+E57+E58+E59+E60+E61+E62+E63</f>
        <v>2500</v>
      </c>
      <c r="F48" s="77">
        <f t="shared" ref="F48:H48" si="9">F49+F50+F51+F52+F53+F54+F55+F56+F57+F58+F59+F60+F61+F62+F63</f>
        <v>1500</v>
      </c>
      <c r="G48" s="26">
        <f t="shared" si="9"/>
        <v>1500</v>
      </c>
      <c r="H48" s="26">
        <f t="shared" si="9"/>
        <v>1500</v>
      </c>
      <c r="I48" s="2"/>
    </row>
    <row r="49" spans="1:9" ht="53.25" customHeight="1" x14ac:dyDescent="0.25">
      <c r="A49" s="14" t="s">
        <v>122</v>
      </c>
      <c r="B49" s="70" t="s">
        <v>36</v>
      </c>
      <c r="C49" s="71" t="s">
        <v>123</v>
      </c>
      <c r="D49" s="27">
        <v>15</v>
      </c>
      <c r="E49" s="27">
        <v>25</v>
      </c>
      <c r="F49" s="20">
        <v>15</v>
      </c>
      <c r="G49" s="22">
        <v>15</v>
      </c>
      <c r="H49" s="22">
        <v>15</v>
      </c>
      <c r="I49" s="2"/>
    </row>
    <row r="50" spans="1:9" ht="53.25" customHeight="1" x14ac:dyDescent="0.25">
      <c r="A50" s="14" t="s">
        <v>124</v>
      </c>
      <c r="B50" s="70" t="s">
        <v>36</v>
      </c>
      <c r="C50" s="71" t="s">
        <v>125</v>
      </c>
      <c r="D50" s="27">
        <v>12</v>
      </c>
      <c r="E50" s="27">
        <v>20</v>
      </c>
      <c r="F50" s="20">
        <v>25</v>
      </c>
      <c r="G50" s="22">
        <v>25</v>
      </c>
      <c r="H50" s="22">
        <v>25</v>
      </c>
      <c r="I50" s="2"/>
    </row>
    <row r="51" spans="1:9" ht="75" customHeight="1" x14ac:dyDescent="0.25">
      <c r="A51" s="14" t="s">
        <v>126</v>
      </c>
      <c r="B51" s="70" t="s">
        <v>37</v>
      </c>
      <c r="C51" s="71" t="s">
        <v>123</v>
      </c>
      <c r="D51" s="27">
        <v>48</v>
      </c>
      <c r="E51" s="27">
        <v>48</v>
      </c>
      <c r="F51" s="20">
        <v>53</v>
      </c>
      <c r="G51" s="22">
        <v>53</v>
      </c>
      <c r="H51" s="22">
        <v>53</v>
      </c>
      <c r="I51" s="2"/>
    </row>
    <row r="52" spans="1:9" ht="73.5" customHeight="1" x14ac:dyDescent="0.25">
      <c r="A52" s="14" t="s">
        <v>127</v>
      </c>
      <c r="B52" s="70" t="s">
        <v>37</v>
      </c>
      <c r="C52" s="71" t="s">
        <v>125</v>
      </c>
      <c r="D52" s="27">
        <v>17</v>
      </c>
      <c r="E52" s="27">
        <v>17</v>
      </c>
      <c r="F52" s="41">
        <v>17</v>
      </c>
      <c r="G52" s="22">
        <v>17</v>
      </c>
      <c r="H52" s="22">
        <v>17</v>
      </c>
      <c r="I52" s="2"/>
    </row>
    <row r="53" spans="1:9" ht="51.75" customHeight="1" x14ac:dyDescent="0.25">
      <c r="A53" s="14" t="s">
        <v>130</v>
      </c>
      <c r="B53" s="72" t="s">
        <v>38</v>
      </c>
      <c r="C53" s="71" t="s">
        <v>123</v>
      </c>
      <c r="D53" s="27">
        <v>0</v>
      </c>
      <c r="E53" s="27">
        <v>12</v>
      </c>
      <c r="F53" s="41">
        <v>10</v>
      </c>
      <c r="G53" s="22">
        <v>10</v>
      </c>
      <c r="H53" s="22">
        <v>10</v>
      </c>
      <c r="I53" s="2"/>
    </row>
    <row r="54" spans="1:9" ht="50.25" customHeight="1" x14ac:dyDescent="0.25">
      <c r="A54" s="14" t="s">
        <v>128</v>
      </c>
      <c r="B54" s="72" t="s">
        <v>38</v>
      </c>
      <c r="C54" s="71" t="s">
        <v>129</v>
      </c>
      <c r="D54" s="28">
        <v>10</v>
      </c>
      <c r="E54" s="28">
        <v>13</v>
      </c>
      <c r="F54" s="29">
        <v>10</v>
      </c>
      <c r="G54" s="30">
        <v>10</v>
      </c>
      <c r="H54" s="28">
        <v>10</v>
      </c>
      <c r="I54" s="2"/>
    </row>
    <row r="55" spans="1:9" ht="63.75" customHeight="1" x14ac:dyDescent="0.25">
      <c r="A55" s="14" t="s">
        <v>131</v>
      </c>
      <c r="B55" s="70" t="s">
        <v>39</v>
      </c>
      <c r="C55" s="71" t="s">
        <v>123</v>
      </c>
      <c r="D55" s="28">
        <v>25</v>
      </c>
      <c r="E55" s="28">
        <v>25</v>
      </c>
      <c r="F55" s="29">
        <v>25</v>
      </c>
      <c r="G55" s="30">
        <v>25</v>
      </c>
      <c r="H55" s="28">
        <v>25</v>
      </c>
      <c r="I55" s="2"/>
    </row>
    <row r="56" spans="1:9" ht="63.75" customHeight="1" x14ac:dyDescent="0.25">
      <c r="A56" s="14" t="s">
        <v>132</v>
      </c>
      <c r="B56" s="70" t="s">
        <v>40</v>
      </c>
      <c r="C56" s="71" t="s">
        <v>123</v>
      </c>
      <c r="D56" s="28">
        <v>80</v>
      </c>
      <c r="E56" s="28">
        <v>70</v>
      </c>
      <c r="F56" s="29">
        <v>80</v>
      </c>
      <c r="G56" s="30">
        <v>80</v>
      </c>
      <c r="H56" s="28">
        <v>80</v>
      </c>
      <c r="I56" s="2"/>
    </row>
    <row r="57" spans="1:9" ht="61.5" customHeight="1" x14ac:dyDescent="0.25">
      <c r="A57" s="14" t="s">
        <v>133</v>
      </c>
      <c r="B57" s="70" t="s">
        <v>41</v>
      </c>
      <c r="C57" s="71" t="s">
        <v>134</v>
      </c>
      <c r="D57" s="28">
        <v>15</v>
      </c>
      <c r="E57" s="28">
        <v>12</v>
      </c>
      <c r="F57" s="29">
        <v>15</v>
      </c>
      <c r="G57" s="31">
        <v>15</v>
      </c>
      <c r="H57" s="28">
        <v>15</v>
      </c>
      <c r="I57" s="2"/>
    </row>
    <row r="58" spans="1:9" ht="63.75" customHeight="1" x14ac:dyDescent="0.25">
      <c r="A58" s="14" t="s">
        <v>135</v>
      </c>
      <c r="B58" s="70" t="s">
        <v>42</v>
      </c>
      <c r="C58" s="71" t="s">
        <v>134</v>
      </c>
      <c r="D58" s="28">
        <v>3</v>
      </c>
      <c r="E58" s="28">
        <v>8</v>
      </c>
      <c r="F58" s="29">
        <v>5</v>
      </c>
      <c r="G58" s="30">
        <v>5</v>
      </c>
      <c r="H58" s="28">
        <v>5</v>
      </c>
      <c r="I58" s="2"/>
    </row>
    <row r="59" spans="1:9" ht="52.5" customHeight="1" x14ac:dyDescent="0.25">
      <c r="A59" s="14" t="s">
        <v>136</v>
      </c>
      <c r="B59" s="70" t="s">
        <v>43</v>
      </c>
      <c r="C59" s="71" t="s">
        <v>134</v>
      </c>
      <c r="D59" s="28">
        <v>70</v>
      </c>
      <c r="E59" s="28">
        <v>60</v>
      </c>
      <c r="F59" s="29">
        <v>50</v>
      </c>
      <c r="G59" s="30">
        <v>50</v>
      </c>
      <c r="H59" s="28">
        <v>50</v>
      </c>
      <c r="I59" s="2"/>
    </row>
    <row r="60" spans="1:9" ht="62.25" customHeight="1" x14ac:dyDescent="0.25">
      <c r="A60" s="14" t="s">
        <v>137</v>
      </c>
      <c r="B60" s="70" t="s">
        <v>44</v>
      </c>
      <c r="C60" s="71" t="s">
        <v>134</v>
      </c>
      <c r="D60" s="28">
        <v>30</v>
      </c>
      <c r="E60" s="28">
        <v>80</v>
      </c>
      <c r="F60" s="29">
        <v>75</v>
      </c>
      <c r="G60" s="30">
        <v>75</v>
      </c>
      <c r="H60" s="28">
        <v>75</v>
      </c>
      <c r="I60" s="2"/>
    </row>
    <row r="61" spans="1:9" ht="62.25" customHeight="1" x14ac:dyDescent="0.25">
      <c r="A61" s="14" t="s">
        <v>138</v>
      </c>
      <c r="B61" s="70" t="s">
        <v>44</v>
      </c>
      <c r="C61" s="71" t="s">
        <v>125</v>
      </c>
      <c r="D61" s="28">
        <v>20</v>
      </c>
      <c r="E61" s="28">
        <v>20</v>
      </c>
      <c r="F61" s="29">
        <v>20</v>
      </c>
      <c r="G61" s="30">
        <v>20</v>
      </c>
      <c r="H61" s="28">
        <v>20</v>
      </c>
      <c r="I61" s="2"/>
    </row>
    <row r="62" spans="1:9" ht="51" customHeight="1" x14ac:dyDescent="0.25">
      <c r="A62" s="14" t="s">
        <v>141</v>
      </c>
      <c r="B62" s="52" t="s">
        <v>140</v>
      </c>
      <c r="C62" s="71" t="s">
        <v>139</v>
      </c>
      <c r="D62" s="28">
        <v>830</v>
      </c>
      <c r="E62" s="28">
        <v>2089</v>
      </c>
      <c r="F62" s="29">
        <v>1100</v>
      </c>
      <c r="G62" s="32">
        <v>1100</v>
      </c>
      <c r="H62" s="28">
        <v>1100</v>
      </c>
      <c r="I62" s="2"/>
    </row>
    <row r="63" spans="1:9" ht="25.5" customHeight="1" x14ac:dyDescent="0.25">
      <c r="A63" s="14" t="s">
        <v>142</v>
      </c>
      <c r="B63" s="52" t="s">
        <v>140</v>
      </c>
      <c r="C63" s="71" t="s">
        <v>49</v>
      </c>
      <c r="D63" s="28">
        <v>25</v>
      </c>
      <c r="E63" s="28">
        <v>1</v>
      </c>
      <c r="F63" s="29">
        <v>0</v>
      </c>
      <c r="G63" s="32">
        <v>0</v>
      </c>
      <c r="H63" s="28">
        <v>0</v>
      </c>
      <c r="I63" s="2"/>
    </row>
    <row r="64" spans="1:9" ht="19.5" customHeight="1" x14ac:dyDescent="0.25">
      <c r="A64" s="14" t="s">
        <v>144</v>
      </c>
      <c r="B64" s="52" t="s">
        <v>145</v>
      </c>
      <c r="C64" s="71"/>
      <c r="D64" s="28">
        <f>D65</f>
        <v>0</v>
      </c>
      <c r="E64" s="28">
        <f t="shared" ref="E64:H64" si="10">E65</f>
        <v>70</v>
      </c>
      <c r="F64" s="46">
        <f t="shared" si="10"/>
        <v>0</v>
      </c>
      <c r="G64" s="28">
        <f t="shared" si="10"/>
        <v>0</v>
      </c>
      <c r="H64" s="28">
        <f t="shared" si="10"/>
        <v>0</v>
      </c>
      <c r="I64" s="2"/>
    </row>
    <row r="65" spans="1:9" ht="65.25" customHeight="1" x14ac:dyDescent="0.25">
      <c r="A65" s="14" t="s">
        <v>176</v>
      </c>
      <c r="B65" s="52" t="s">
        <v>143</v>
      </c>
      <c r="C65" s="58" t="s">
        <v>95</v>
      </c>
      <c r="D65" s="28">
        <v>0</v>
      </c>
      <c r="E65" s="28">
        <v>70</v>
      </c>
      <c r="F65" s="29">
        <v>0</v>
      </c>
      <c r="G65" s="32">
        <v>0</v>
      </c>
      <c r="H65" s="28">
        <v>0</v>
      </c>
      <c r="I65" s="2"/>
    </row>
    <row r="66" spans="1:9" ht="21.75" customHeight="1" x14ac:dyDescent="0.25">
      <c r="A66" s="42" t="s">
        <v>146</v>
      </c>
      <c r="B66" s="73" t="s">
        <v>147</v>
      </c>
      <c r="C66" s="74"/>
      <c r="D66" s="44">
        <f>D67+D98</f>
        <v>786924.20000000007</v>
      </c>
      <c r="E66" s="44">
        <f>E67+E98</f>
        <v>912943.8</v>
      </c>
      <c r="F66" s="45">
        <f>F67+F98</f>
        <v>789256.6</v>
      </c>
      <c r="G66" s="44">
        <f>G67+G98</f>
        <v>769776.1</v>
      </c>
      <c r="H66" s="44">
        <f>H67+H98</f>
        <v>688052.8</v>
      </c>
      <c r="I66" s="2"/>
    </row>
    <row r="67" spans="1:9" ht="39" customHeight="1" x14ac:dyDescent="0.25">
      <c r="A67" s="43" t="s">
        <v>148</v>
      </c>
      <c r="B67" s="75" t="s">
        <v>34</v>
      </c>
      <c r="C67" s="71"/>
      <c r="D67" s="20">
        <f>SUM(D68:D97)</f>
        <v>774744.20000000007</v>
      </c>
      <c r="E67" s="20">
        <f>SUM(E68:E97)</f>
        <v>901453.8</v>
      </c>
      <c r="F67" s="20">
        <f>SUM(F68:F96)</f>
        <v>783026.6</v>
      </c>
      <c r="G67" s="20">
        <f>SUM(G68:G96)</f>
        <v>763536.1</v>
      </c>
      <c r="H67" s="20">
        <f>SUM(H68:H96)</f>
        <v>681802.8</v>
      </c>
    </row>
    <row r="68" spans="1:9" ht="25.5" x14ac:dyDescent="0.25">
      <c r="A68" s="15" t="s">
        <v>184</v>
      </c>
      <c r="B68" s="52" t="s">
        <v>6</v>
      </c>
      <c r="C68" s="56" t="s">
        <v>7</v>
      </c>
      <c r="D68" s="21">
        <v>358081</v>
      </c>
      <c r="E68" s="21">
        <v>358081</v>
      </c>
      <c r="F68" s="20">
        <v>358081</v>
      </c>
      <c r="G68" s="21">
        <v>358081</v>
      </c>
      <c r="H68" s="21">
        <v>358081</v>
      </c>
    </row>
    <row r="69" spans="1:9" ht="38.25" x14ac:dyDescent="0.25">
      <c r="A69" s="13" t="s">
        <v>185</v>
      </c>
      <c r="B69" s="52" t="s">
        <v>8</v>
      </c>
      <c r="C69" s="56" t="s">
        <v>7</v>
      </c>
      <c r="D69" s="21"/>
      <c r="E69" s="21">
        <v>70012</v>
      </c>
      <c r="F69" s="20">
        <v>0</v>
      </c>
      <c r="G69" s="21">
        <v>0</v>
      </c>
      <c r="H69" s="21">
        <v>0</v>
      </c>
    </row>
    <row r="70" spans="1:9" ht="89.25" customHeight="1" x14ac:dyDescent="0.25">
      <c r="A70" s="13" t="s">
        <v>186</v>
      </c>
      <c r="B70" s="52" t="s">
        <v>10</v>
      </c>
      <c r="C70" s="56" t="s">
        <v>9</v>
      </c>
      <c r="D70" s="21">
        <v>19497</v>
      </c>
      <c r="E70" s="21">
        <v>20500</v>
      </c>
      <c r="F70" s="20">
        <v>5000</v>
      </c>
      <c r="G70" s="21">
        <v>0</v>
      </c>
      <c r="H70" s="21">
        <v>0</v>
      </c>
    </row>
    <row r="71" spans="1:9" ht="65.25" customHeight="1" x14ac:dyDescent="0.25">
      <c r="A71" s="13" t="s">
        <v>189</v>
      </c>
      <c r="B71" s="52" t="s">
        <v>190</v>
      </c>
      <c r="C71" s="56" t="s">
        <v>9</v>
      </c>
      <c r="D71" s="21"/>
      <c r="E71" s="21">
        <v>3994</v>
      </c>
      <c r="F71" s="20"/>
      <c r="G71" s="21"/>
      <c r="H71" s="21"/>
    </row>
    <row r="72" spans="1:9" ht="56.25" customHeight="1" x14ac:dyDescent="0.25">
      <c r="A72" s="13" t="s">
        <v>191</v>
      </c>
      <c r="B72" s="52" t="s">
        <v>192</v>
      </c>
      <c r="C72" s="56" t="s">
        <v>9</v>
      </c>
      <c r="D72" s="21"/>
      <c r="E72" s="21">
        <v>311</v>
      </c>
      <c r="F72" s="20"/>
      <c r="G72" s="21"/>
      <c r="H72" s="21"/>
    </row>
    <row r="73" spans="1:9" ht="73.5" hidden="1" customHeight="1" x14ac:dyDescent="0.25">
      <c r="A73" s="13" t="s">
        <v>25</v>
      </c>
      <c r="B73" s="52" t="s">
        <v>26</v>
      </c>
      <c r="C73" s="56" t="s">
        <v>13</v>
      </c>
      <c r="D73" s="21"/>
      <c r="E73" s="21"/>
      <c r="F73" s="20"/>
      <c r="G73" s="21"/>
      <c r="H73" s="21"/>
    </row>
    <row r="74" spans="1:9" ht="73.5" hidden="1" customHeight="1" x14ac:dyDescent="0.25">
      <c r="A74" s="13" t="s">
        <v>29</v>
      </c>
      <c r="B74" s="52" t="s">
        <v>30</v>
      </c>
      <c r="C74" s="56" t="s">
        <v>13</v>
      </c>
      <c r="D74" s="21"/>
      <c r="E74" s="21"/>
      <c r="F74" s="20"/>
      <c r="G74" s="21"/>
      <c r="H74" s="21"/>
    </row>
    <row r="75" spans="1:9" ht="62.25" customHeight="1" x14ac:dyDescent="0.25">
      <c r="A75" s="13" t="s">
        <v>187</v>
      </c>
      <c r="B75" s="52" t="s">
        <v>31</v>
      </c>
      <c r="C75" s="56" t="s">
        <v>13</v>
      </c>
      <c r="D75" s="21">
        <v>16201.2</v>
      </c>
      <c r="E75" s="21">
        <v>16201.2</v>
      </c>
      <c r="F75" s="20">
        <v>17270</v>
      </c>
      <c r="G75" s="21">
        <v>16624.400000000001</v>
      </c>
      <c r="H75" s="21"/>
    </row>
    <row r="76" spans="1:9" ht="54" customHeight="1" x14ac:dyDescent="0.25">
      <c r="A76" s="13" t="s">
        <v>188</v>
      </c>
      <c r="B76" s="52" t="s">
        <v>11</v>
      </c>
      <c r="C76" s="56" t="s">
        <v>12</v>
      </c>
      <c r="D76" s="21">
        <v>1000</v>
      </c>
      <c r="E76" s="21">
        <v>1000</v>
      </c>
      <c r="F76" s="20">
        <v>1300</v>
      </c>
      <c r="G76" s="21">
        <v>911</v>
      </c>
      <c r="H76" s="21">
        <v>940</v>
      </c>
    </row>
    <row r="77" spans="1:9" ht="39" customHeight="1" x14ac:dyDescent="0.25">
      <c r="A77" s="13" t="s">
        <v>193</v>
      </c>
      <c r="B77" s="52" t="s">
        <v>14</v>
      </c>
      <c r="C77" s="56" t="s">
        <v>13</v>
      </c>
      <c r="D77" s="21">
        <v>1049.7</v>
      </c>
      <c r="E77" s="21">
        <v>1049.7</v>
      </c>
      <c r="F77" s="20"/>
      <c r="G77" s="21">
        <v>0</v>
      </c>
      <c r="H77" s="21">
        <v>0</v>
      </c>
    </row>
    <row r="78" spans="1:9" ht="43.5" customHeight="1" x14ac:dyDescent="0.25">
      <c r="A78" s="13" t="s">
        <v>194</v>
      </c>
      <c r="B78" s="52" t="s">
        <v>195</v>
      </c>
      <c r="C78" s="56" t="s">
        <v>12</v>
      </c>
      <c r="D78" s="21"/>
      <c r="E78" s="21">
        <v>13456.4</v>
      </c>
      <c r="F78" s="20">
        <v>13456.4</v>
      </c>
      <c r="G78" s="21"/>
      <c r="H78" s="21"/>
    </row>
    <row r="79" spans="1:9" ht="36.75" customHeight="1" x14ac:dyDescent="0.25">
      <c r="A79" s="13" t="s">
        <v>196</v>
      </c>
      <c r="B79" s="52" t="s">
        <v>15</v>
      </c>
      <c r="C79" s="56" t="s">
        <v>12</v>
      </c>
      <c r="D79" s="21">
        <v>4050</v>
      </c>
      <c r="E79" s="21">
        <v>4270</v>
      </c>
      <c r="F79" s="20"/>
      <c r="G79" s="21"/>
      <c r="H79" s="21">
        <v>0</v>
      </c>
    </row>
    <row r="80" spans="1:9" ht="54.75" customHeight="1" x14ac:dyDescent="0.25">
      <c r="A80" s="13" t="s">
        <v>201</v>
      </c>
      <c r="B80" s="52" t="s">
        <v>16</v>
      </c>
      <c r="C80" s="56" t="s">
        <v>9</v>
      </c>
      <c r="D80" s="21">
        <v>5400</v>
      </c>
      <c r="E80" s="21">
        <v>5400</v>
      </c>
      <c r="F80" s="20">
        <v>0</v>
      </c>
      <c r="G80" s="21">
        <v>0</v>
      </c>
      <c r="H80" s="21">
        <v>0</v>
      </c>
    </row>
    <row r="81" spans="1:8" ht="41.25" customHeight="1" x14ac:dyDescent="0.25">
      <c r="A81" s="13" t="s">
        <v>197</v>
      </c>
      <c r="B81" s="52" t="s">
        <v>198</v>
      </c>
      <c r="C81" s="56" t="s">
        <v>13</v>
      </c>
      <c r="D81" s="21">
        <v>21888</v>
      </c>
      <c r="E81" s="21">
        <v>21887.5</v>
      </c>
      <c r="F81" s="20">
        <v>44390.1</v>
      </c>
      <c r="G81" s="21">
        <v>44390.1</v>
      </c>
      <c r="H81" s="21">
        <v>0</v>
      </c>
    </row>
    <row r="82" spans="1:8" ht="38.25" x14ac:dyDescent="0.25">
      <c r="A82" s="13" t="s">
        <v>202</v>
      </c>
      <c r="B82" s="52" t="s">
        <v>17</v>
      </c>
      <c r="C82" s="56" t="s">
        <v>35</v>
      </c>
      <c r="D82" s="21"/>
      <c r="E82" s="21">
        <v>10000</v>
      </c>
      <c r="F82" s="20">
        <v>0</v>
      </c>
      <c r="G82" s="21"/>
      <c r="H82" s="21"/>
    </row>
    <row r="83" spans="1:8" ht="38.25" x14ac:dyDescent="0.25">
      <c r="A83" s="13" t="s">
        <v>202</v>
      </c>
      <c r="B83" s="52" t="s">
        <v>17</v>
      </c>
      <c r="C83" s="56" t="s">
        <v>13</v>
      </c>
      <c r="D83" s="22">
        <f>1973+998+523+2985+305+24074</f>
        <v>30858</v>
      </c>
      <c r="E83" s="21">
        <f>5000+1973+997.9+522.8+2985+305.4+21871.9</f>
        <v>33656</v>
      </c>
      <c r="F83" s="20">
        <f>768.1+522.8+3689.4+484.2+1958</f>
        <v>7422.5</v>
      </c>
      <c r="G83" s="21">
        <f>5465+1958</f>
        <v>7423</v>
      </c>
      <c r="H83" s="21">
        <v>7423</v>
      </c>
    </row>
    <row r="84" spans="1:8" ht="38.25" x14ac:dyDescent="0.25">
      <c r="A84" s="13" t="s">
        <v>203</v>
      </c>
      <c r="B84" s="52" t="s">
        <v>18</v>
      </c>
      <c r="C84" s="70" t="s">
        <v>19</v>
      </c>
      <c r="D84" s="21">
        <v>852</v>
      </c>
      <c r="E84" s="21">
        <v>852</v>
      </c>
      <c r="F84" s="20">
        <v>849</v>
      </c>
      <c r="G84" s="21">
        <v>849</v>
      </c>
      <c r="H84" s="21">
        <v>849</v>
      </c>
    </row>
    <row r="85" spans="1:8" ht="38.25" x14ac:dyDescent="0.25">
      <c r="A85" s="13" t="s">
        <v>203</v>
      </c>
      <c r="B85" s="52" t="s">
        <v>18</v>
      </c>
      <c r="C85" s="56" t="s">
        <v>4</v>
      </c>
      <c r="D85" s="21">
        <v>84</v>
      </c>
      <c r="E85" s="21">
        <v>399</v>
      </c>
      <c r="F85" s="20">
        <v>210</v>
      </c>
      <c r="G85" s="21">
        <v>210</v>
      </c>
      <c r="H85" s="21">
        <v>210</v>
      </c>
    </row>
    <row r="86" spans="1:8" ht="51" x14ac:dyDescent="0.25">
      <c r="A86" s="13" t="s">
        <v>203</v>
      </c>
      <c r="B86" s="52" t="s">
        <v>18</v>
      </c>
      <c r="C86" s="70" t="s">
        <v>20</v>
      </c>
      <c r="D86" s="21">
        <f>1719+238+84+5366+4380+2683+250+501</f>
        <v>15221</v>
      </c>
      <c r="E86" s="21">
        <f>67.9+6372+4598+2571+100+1636+161</f>
        <v>15505.9</v>
      </c>
      <c r="F86" s="20">
        <f>6278+4501+2093+116.3+150+1633+125</f>
        <v>14896.3</v>
      </c>
      <c r="G86" s="21">
        <v>14896</v>
      </c>
      <c r="H86" s="21">
        <v>14896</v>
      </c>
    </row>
    <row r="87" spans="1:8" ht="38.25" x14ac:dyDescent="0.25">
      <c r="A87" s="13" t="s">
        <v>203</v>
      </c>
      <c r="B87" s="52" t="s">
        <v>18</v>
      </c>
      <c r="C87" s="56" t="s">
        <v>13</v>
      </c>
      <c r="D87" s="21">
        <v>5054</v>
      </c>
      <c r="E87" s="21">
        <v>5054</v>
      </c>
      <c r="F87" s="20">
        <v>5054</v>
      </c>
      <c r="G87" s="21">
        <v>5054</v>
      </c>
      <c r="H87" s="21">
        <v>5054</v>
      </c>
    </row>
    <row r="88" spans="1:8" ht="38.25" x14ac:dyDescent="0.25">
      <c r="A88" s="13" t="s">
        <v>203</v>
      </c>
      <c r="B88" s="52" t="s">
        <v>18</v>
      </c>
      <c r="C88" s="56" t="s">
        <v>7</v>
      </c>
      <c r="D88" s="21">
        <v>17649</v>
      </c>
      <c r="E88" s="21">
        <f>6+0.6+17642</f>
        <v>17648.599999999999</v>
      </c>
      <c r="F88" s="20">
        <f>17226+6</f>
        <v>17232</v>
      </c>
      <c r="G88" s="21">
        <f>17226+6</f>
        <v>17232</v>
      </c>
      <c r="H88" s="21">
        <f>17226+6</f>
        <v>17232</v>
      </c>
    </row>
    <row r="89" spans="1:8" ht="48" customHeight="1" x14ac:dyDescent="0.25">
      <c r="A89" s="13" t="s">
        <v>203</v>
      </c>
      <c r="B89" s="52" t="s">
        <v>18</v>
      </c>
      <c r="C89" s="56" t="s">
        <v>9</v>
      </c>
      <c r="D89" s="21">
        <v>2</v>
      </c>
      <c r="E89" s="21">
        <v>2</v>
      </c>
      <c r="F89" s="20">
        <v>2</v>
      </c>
      <c r="G89" s="21">
        <v>2</v>
      </c>
      <c r="H89" s="21">
        <v>2</v>
      </c>
    </row>
    <row r="90" spans="1:8" ht="38.25" x14ac:dyDescent="0.25">
      <c r="A90" s="13" t="s">
        <v>203</v>
      </c>
      <c r="B90" s="52" t="s">
        <v>18</v>
      </c>
      <c r="C90" s="56" t="s">
        <v>27</v>
      </c>
      <c r="D90" s="21">
        <v>1</v>
      </c>
      <c r="E90" s="21">
        <v>1</v>
      </c>
      <c r="F90" s="20">
        <v>3</v>
      </c>
      <c r="G90" s="21">
        <v>3</v>
      </c>
      <c r="H90" s="21">
        <v>3</v>
      </c>
    </row>
    <row r="91" spans="1:8" ht="48.75" customHeight="1" x14ac:dyDescent="0.25">
      <c r="A91" s="13" t="s">
        <v>204</v>
      </c>
      <c r="B91" s="52" t="s">
        <v>21</v>
      </c>
      <c r="C91" s="56" t="s">
        <v>7</v>
      </c>
      <c r="D91" s="21">
        <v>1026.7</v>
      </c>
      <c r="E91" s="21">
        <v>1026.7</v>
      </c>
      <c r="F91" s="20"/>
      <c r="G91" s="21"/>
      <c r="H91" s="21"/>
    </row>
    <row r="92" spans="1:8" ht="52.5" customHeight="1" x14ac:dyDescent="0.25">
      <c r="A92" s="13" t="s">
        <v>205</v>
      </c>
      <c r="B92" s="52" t="s">
        <v>32</v>
      </c>
      <c r="C92" s="56" t="s">
        <v>7</v>
      </c>
      <c r="D92" s="21">
        <v>2.6</v>
      </c>
      <c r="E92" s="21">
        <v>2.6</v>
      </c>
      <c r="F92" s="20">
        <v>2</v>
      </c>
      <c r="G92" s="21">
        <v>2.1</v>
      </c>
      <c r="H92" s="21">
        <v>108.8</v>
      </c>
    </row>
    <row r="93" spans="1:8" ht="38.25" x14ac:dyDescent="0.25">
      <c r="A93" s="13" t="s">
        <v>206</v>
      </c>
      <c r="B93" s="52" t="s">
        <v>22</v>
      </c>
      <c r="C93" s="70" t="s">
        <v>23</v>
      </c>
      <c r="D93" s="21">
        <v>1506</v>
      </c>
      <c r="E93" s="21">
        <v>1406</v>
      </c>
      <c r="F93" s="20">
        <v>1306</v>
      </c>
      <c r="G93" s="21">
        <v>1306</v>
      </c>
      <c r="H93" s="21"/>
    </row>
    <row r="94" spans="1:8" ht="38.25" x14ac:dyDescent="0.25">
      <c r="A94" s="13" t="s">
        <v>207</v>
      </c>
      <c r="B94" s="52" t="s">
        <v>24</v>
      </c>
      <c r="C94" s="56" t="s">
        <v>13</v>
      </c>
      <c r="D94" s="21">
        <f>71531.1+1259.4+176390.1+6190.1+725</f>
        <v>256095.7</v>
      </c>
      <c r="E94" s="21">
        <v>275697.2</v>
      </c>
      <c r="F94" s="20">
        <f>194567.4+6132.5+74454.7+1124.2+725</f>
        <v>277003.8</v>
      </c>
      <c r="G94" s="21">
        <v>277004</v>
      </c>
      <c r="H94" s="21">
        <v>277004</v>
      </c>
    </row>
    <row r="95" spans="1:8" ht="43.5" customHeight="1" x14ac:dyDescent="0.25">
      <c r="A95" s="13" t="s">
        <v>208</v>
      </c>
      <c r="B95" s="52" t="s">
        <v>33</v>
      </c>
      <c r="C95" s="56" t="s">
        <v>13</v>
      </c>
      <c r="D95" s="34">
        <v>19225.3</v>
      </c>
      <c r="E95" s="21">
        <v>19225.3</v>
      </c>
      <c r="F95" s="20">
        <v>18416.8</v>
      </c>
      <c r="G95" s="21">
        <v>18416.8</v>
      </c>
      <c r="H95" s="21"/>
    </row>
    <row r="96" spans="1:8" ht="49.5" customHeight="1" x14ac:dyDescent="0.25">
      <c r="A96" s="13" t="s">
        <v>200</v>
      </c>
      <c r="B96" s="52" t="s">
        <v>199</v>
      </c>
      <c r="C96" s="56" t="s">
        <v>13</v>
      </c>
      <c r="D96" s="21"/>
      <c r="E96" s="21">
        <v>297.7</v>
      </c>
      <c r="F96" s="20">
        <v>1131.7</v>
      </c>
      <c r="G96" s="21">
        <v>1131.7</v>
      </c>
      <c r="H96" s="21"/>
    </row>
    <row r="97" spans="1:8" ht="36" customHeight="1" x14ac:dyDescent="0.25">
      <c r="A97" s="13" t="s">
        <v>209</v>
      </c>
      <c r="B97" s="52" t="s">
        <v>28</v>
      </c>
      <c r="C97" s="56" t="s">
        <v>5</v>
      </c>
      <c r="D97" s="21"/>
      <c r="E97" s="21">
        <v>4517</v>
      </c>
      <c r="F97" s="20"/>
      <c r="G97" s="21"/>
      <c r="H97" s="21"/>
    </row>
    <row r="98" spans="1:8" ht="24" customHeight="1" x14ac:dyDescent="0.25">
      <c r="A98" s="13" t="s">
        <v>149</v>
      </c>
      <c r="B98" s="52" t="s">
        <v>150</v>
      </c>
      <c r="C98" s="70"/>
      <c r="D98" s="21">
        <f>D99+D100+D102+D104</f>
        <v>12180</v>
      </c>
      <c r="E98" s="21">
        <f>E99+E100+E102+E104+E101+E103</f>
        <v>11490</v>
      </c>
      <c r="F98" s="20">
        <f>F99+F100+F102+F104</f>
        <v>6230</v>
      </c>
      <c r="G98" s="21">
        <f>G99+G100+G102+G104</f>
        <v>6240</v>
      </c>
      <c r="H98" s="21">
        <f>H99+H100+H102+H104</f>
        <v>6250</v>
      </c>
    </row>
    <row r="99" spans="1:8" ht="38.25" customHeight="1" x14ac:dyDescent="0.25">
      <c r="A99" s="9" t="s">
        <v>151</v>
      </c>
      <c r="B99" s="69" t="s">
        <v>56</v>
      </c>
      <c r="C99" s="56" t="s">
        <v>129</v>
      </c>
      <c r="D99" s="21">
        <v>630</v>
      </c>
      <c r="E99" s="21">
        <v>202</v>
      </c>
      <c r="F99" s="20">
        <v>230</v>
      </c>
      <c r="G99" s="21">
        <v>240</v>
      </c>
      <c r="H99" s="21">
        <v>250</v>
      </c>
    </row>
    <row r="100" spans="1:8" ht="53.25" customHeight="1" x14ac:dyDescent="0.25">
      <c r="A100" s="9" t="s">
        <v>152</v>
      </c>
      <c r="B100" s="69" t="s">
        <v>56</v>
      </c>
      <c r="C100" s="56" t="s">
        <v>155</v>
      </c>
      <c r="D100" s="21">
        <v>20</v>
      </c>
      <c r="E100" s="34">
        <v>0</v>
      </c>
      <c r="F100" s="20">
        <v>0</v>
      </c>
      <c r="G100" s="21">
        <v>0</v>
      </c>
      <c r="H100" s="21">
        <v>0</v>
      </c>
    </row>
    <row r="101" spans="1:8" ht="53.25" customHeight="1" x14ac:dyDescent="0.25">
      <c r="A101" s="9" t="s">
        <v>181</v>
      </c>
      <c r="B101" s="69" t="s">
        <v>57</v>
      </c>
      <c r="C101" s="56" t="s">
        <v>155</v>
      </c>
      <c r="D101" s="21">
        <v>0</v>
      </c>
      <c r="E101" s="34">
        <v>178</v>
      </c>
      <c r="F101" s="20">
        <v>0</v>
      </c>
      <c r="G101" s="21">
        <v>0</v>
      </c>
      <c r="H101" s="21">
        <v>0</v>
      </c>
    </row>
    <row r="102" spans="1:8" ht="51.75" customHeight="1" x14ac:dyDescent="0.25">
      <c r="A102" s="9" t="s">
        <v>153</v>
      </c>
      <c r="B102" s="69" t="s">
        <v>56</v>
      </c>
      <c r="C102" s="56" t="s">
        <v>156</v>
      </c>
      <c r="D102" s="21">
        <v>30</v>
      </c>
      <c r="E102" s="21">
        <v>0</v>
      </c>
      <c r="F102" s="20">
        <v>0</v>
      </c>
      <c r="G102" s="21">
        <v>0</v>
      </c>
      <c r="H102" s="21">
        <v>0</v>
      </c>
    </row>
    <row r="103" spans="1:8" ht="51.75" customHeight="1" x14ac:dyDescent="0.25">
      <c r="A103" s="9" t="s">
        <v>182</v>
      </c>
      <c r="B103" s="69" t="s">
        <v>56</v>
      </c>
      <c r="C103" s="64" t="s">
        <v>115</v>
      </c>
      <c r="D103" s="21">
        <v>0</v>
      </c>
      <c r="E103" s="21">
        <v>110</v>
      </c>
      <c r="F103" s="20">
        <v>0</v>
      </c>
      <c r="G103" s="21">
        <v>0</v>
      </c>
      <c r="H103" s="21">
        <v>0</v>
      </c>
    </row>
    <row r="104" spans="1:8" ht="53.25" customHeight="1" x14ac:dyDescent="0.25">
      <c r="A104" s="9" t="s">
        <v>154</v>
      </c>
      <c r="B104" s="69" t="s">
        <v>57</v>
      </c>
      <c r="C104" s="64" t="s">
        <v>115</v>
      </c>
      <c r="D104" s="21">
        <v>11500</v>
      </c>
      <c r="E104" s="21">
        <v>11000</v>
      </c>
      <c r="F104" s="20">
        <v>6000</v>
      </c>
      <c r="G104" s="21">
        <v>6000</v>
      </c>
      <c r="H104" s="21">
        <v>6000</v>
      </c>
    </row>
    <row r="105" spans="1:8" ht="14.25" customHeight="1" x14ac:dyDescent="0.25">
      <c r="A105" s="80" t="s">
        <v>157</v>
      </c>
      <c r="B105" s="80"/>
      <c r="C105" s="80"/>
      <c r="D105" s="35">
        <f>D8+D66</f>
        <v>977566.20000000007</v>
      </c>
      <c r="E105" s="35">
        <f>E8+E66</f>
        <v>1134723.8</v>
      </c>
      <c r="F105" s="33">
        <f>F8+F66</f>
        <v>1015305.6</v>
      </c>
      <c r="G105" s="35">
        <f>G8+G66</f>
        <v>1008734.1</v>
      </c>
      <c r="H105" s="35">
        <f>H8+H66</f>
        <v>939705.8</v>
      </c>
    </row>
    <row r="106" spans="1:8" hidden="1" x14ac:dyDescent="0.25">
      <c r="A106" s="80"/>
      <c r="B106" s="80"/>
      <c r="C106" s="80"/>
      <c r="D106" s="16"/>
      <c r="E106" s="16"/>
      <c r="F106" s="16"/>
      <c r="G106" s="16"/>
      <c r="H106" s="16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  <row r="108" spans="1:8" x14ac:dyDescent="0.25">
      <c r="A108" s="1"/>
      <c r="B108" s="1"/>
      <c r="C108" s="79" t="s">
        <v>183</v>
      </c>
      <c r="D108" s="78">
        <f>D8+D98</f>
        <v>202822</v>
      </c>
      <c r="E108" s="78">
        <f>E8+E98</f>
        <v>233270</v>
      </c>
      <c r="F108" s="78">
        <f>F8+F98</f>
        <v>232279</v>
      </c>
      <c r="G108" s="78">
        <f>G8+G98</f>
        <v>245198</v>
      </c>
      <c r="H108" s="78">
        <f>H8+H98</f>
        <v>257903</v>
      </c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  <row r="110" spans="1:8" x14ac:dyDescent="0.25">
      <c r="A110" s="1"/>
      <c r="B110" s="1"/>
      <c r="C110" s="3"/>
      <c r="D110" s="3"/>
      <c r="E110" s="3"/>
      <c r="F110" s="3"/>
      <c r="G110" s="3"/>
      <c r="H110" s="3"/>
    </row>
    <row r="111" spans="1:8" x14ac:dyDescent="0.25">
      <c r="A111" s="1"/>
      <c r="B111" s="1"/>
      <c r="C111" s="1"/>
      <c r="D111" s="3"/>
      <c r="E111" s="3"/>
      <c r="F111" s="3"/>
      <c r="G111" s="3"/>
      <c r="H111" s="3"/>
    </row>
    <row r="112" spans="1:8" x14ac:dyDescent="0.25">
      <c r="A112" s="1"/>
      <c r="B112" s="1"/>
      <c r="C112" s="1"/>
      <c r="D112" s="1"/>
      <c r="E112" s="1"/>
      <c r="F112" s="1"/>
      <c r="G112" s="1"/>
      <c r="H112" s="1"/>
    </row>
    <row r="113" spans="1:8" x14ac:dyDescent="0.25">
      <c r="A113" s="1"/>
      <c r="B113" s="1"/>
      <c r="C113" s="1"/>
      <c r="D113" s="1"/>
      <c r="E113" s="1"/>
      <c r="F113" s="1"/>
      <c r="G113" s="1"/>
      <c r="H113" s="1"/>
    </row>
  </sheetData>
  <mergeCells count="10">
    <mergeCell ref="A105:C106"/>
    <mergeCell ref="A2:H2"/>
    <mergeCell ref="A1:H1"/>
    <mergeCell ref="A3:H3"/>
    <mergeCell ref="F5:H5"/>
    <mergeCell ref="A5:A6"/>
    <mergeCell ref="B5:B6"/>
    <mergeCell ref="C5:C6"/>
    <mergeCell ref="D5:D6"/>
    <mergeCell ref="E5:E6"/>
  </mergeCells>
  <pageMargins left="0.51181102362204722" right="0.51181102362204722" top="0.74803149606299213" bottom="0.55118110236220474" header="0.31496062992125984" footer="0.31496062992125984"/>
  <pageSetup paperSize="9" scale="8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2023-11-10T11:56:23Z</dcterms:modified>
</cp:coreProperties>
</file>